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8高塚\"/>
    </mc:Choice>
  </mc:AlternateContent>
  <xr:revisionPtr revIDLastSave="0" documentId="13_ncr:1_{D2A2676D-6FEB-4B8B-BBAE-7179E461D867}" xr6:coauthVersionLast="47" xr6:coauthVersionMax="47" xr10:uidLastSave="{00000000-0000-0000-0000-000000000000}"/>
  <bookViews>
    <workbookView xWindow="-120" yWindow="-120" windowWidth="20730" windowHeight="11310" tabRatio="773"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'H18'!$A$1:$M$25</definedName>
    <definedName name="_xlnm.Print_Area" localSheetId="16">'H19'!$A$1:$M$25</definedName>
    <definedName name="_xlnm.Print_Area" localSheetId="14">'H21'!$A$1:$G$25,'H21'!$H$1:$N$25</definedName>
    <definedName name="_xlnm.Print_Area" localSheetId="13">'H22'!$A$2:$N$23</definedName>
    <definedName name="_xlnm.Print_Area" localSheetId="12">'H23'!$A$1:$N$24</definedName>
    <definedName name="_xlnm.Print_Area" localSheetId="11">'H24'!$A$1:$N$23</definedName>
    <definedName name="_xlnm.Print_Area" localSheetId="10">'H25'!$A$1:$L$28</definedName>
    <definedName name="_xlnm.Print_Area" localSheetId="9">'H26'!$A$1:$K$28</definedName>
    <definedName name="_xlnm.Print_Area" localSheetId="8">'H27'!$A$1:$K$28</definedName>
    <definedName name="_xlnm.Print_Area" localSheetId="7">'H28'!$H$9:$L$27,'H28'!$A$9:$G$27</definedName>
    <definedName name="_xlnm.Print_Area" localSheetId="4">'R01'!$H$1:$L$29,'R01'!$A$1:$G$29</definedName>
    <definedName name="_xlnm.Print_Area" localSheetId="3">'R02'!$H$1:$L$23,'R02'!$A$1:$G$23</definedName>
    <definedName name="_xlnm.Print_Area" localSheetId="2">'R03'!$H$1:$L$23,'R03'!$A$1:$G$23</definedName>
    <definedName name="_xlnm.Print_Area" localSheetId="1">'R04'!$H$1:$L$23,'R04'!$A$1:$G$23</definedName>
    <definedName name="_xlnm.Print_Area" localSheetId="0">'R05'!$H$1:$L$23,'R05'!$A$1:$G$23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4" l="1"/>
  <c r="J24" i="14"/>
  <c r="I24" i="14"/>
  <c r="H24" i="14"/>
  <c r="G24" i="14"/>
  <c r="F24" i="14"/>
  <c r="E24" i="14"/>
  <c r="D24" i="14"/>
  <c r="C24" i="14"/>
  <c r="B24" i="14"/>
  <c r="K23" i="14"/>
  <c r="J23" i="14"/>
  <c r="I23" i="14"/>
  <c r="H23" i="14"/>
  <c r="G23" i="14"/>
  <c r="F23" i="14"/>
  <c r="E23" i="14"/>
  <c r="D23" i="14"/>
  <c r="C23" i="14"/>
  <c r="B23" i="14"/>
  <c r="K22" i="14"/>
  <c r="J22" i="14"/>
  <c r="I22" i="14"/>
  <c r="H22" i="14"/>
  <c r="G22" i="14"/>
  <c r="F22" i="14"/>
  <c r="E22" i="14"/>
  <c r="D22" i="14"/>
  <c r="C22" i="14"/>
  <c r="B22" i="14"/>
  <c r="K20" i="14"/>
  <c r="J20" i="14"/>
  <c r="I20" i="14"/>
  <c r="H20" i="14"/>
  <c r="G20" i="14"/>
  <c r="F20" i="14"/>
  <c r="E20" i="14"/>
  <c r="D20" i="14"/>
  <c r="C20" i="14"/>
  <c r="B20" i="14"/>
</calcChain>
</file>

<file path=xl/sharedStrings.xml><?xml version="1.0" encoding="utf-8"?>
<sst xmlns="http://schemas.openxmlformats.org/spreadsheetml/2006/main" count="1173" uniqueCount="177">
  <si>
    <t>一般国道（指定）</t>
  </si>
  <si>
    <t>一般国道（指定外）</t>
  </si>
  <si>
    <t>主要府道</t>
  </si>
  <si>
    <t>延長</t>
  </si>
  <si>
    <t>面積</t>
  </si>
  <si>
    <t>種類別内訳</t>
  </si>
  <si>
    <t>路面種類別内訳</t>
  </si>
  <si>
    <t>道路</t>
  </si>
  <si>
    <t>橋りょう</t>
  </si>
  <si>
    <t>舗装道</t>
  </si>
  <si>
    <t>アスファルト系</t>
  </si>
  <si>
    <t>セメント系</t>
  </si>
  <si>
    <t>各年４月１日</t>
  </si>
  <si>
    <t>２　自転車歩行者専用道路</t>
    <phoneticPr fontId="3"/>
  </si>
  <si>
    <r>
      <t>平成</t>
    </r>
    <r>
      <rPr>
        <sz val="8"/>
        <rFont val="ＭＳ 明朝"/>
        <family val="1"/>
        <charset val="128"/>
      </rPr>
      <t>12年</t>
    </r>
    <rPh sb="0" eb="2">
      <t>ヘイセイ</t>
    </rPh>
    <phoneticPr fontId="3"/>
  </si>
  <si>
    <r>
      <t>平成</t>
    </r>
    <r>
      <rPr>
        <sz val="8"/>
        <rFont val="ＭＳ 明朝"/>
        <family val="1"/>
        <charset val="128"/>
      </rPr>
      <t>13年</t>
    </r>
    <rPh sb="0" eb="2">
      <t>ヘイセイ</t>
    </rPh>
    <phoneticPr fontId="3"/>
  </si>
  <si>
    <r>
      <t>平成</t>
    </r>
    <r>
      <rPr>
        <b/>
        <sz val="8"/>
        <rFont val="ＭＳ ゴシック"/>
        <family val="3"/>
        <charset val="128"/>
      </rPr>
      <t>14年</t>
    </r>
    <rPh sb="0" eb="2">
      <t>ヘイセイ</t>
    </rPh>
    <phoneticPr fontId="3"/>
  </si>
  <si>
    <t>一般府道（自歩及び歩行者専用道）</t>
    <rPh sb="5" eb="6">
      <t>ジ</t>
    </rPh>
    <rPh sb="6" eb="7">
      <t>ホ</t>
    </rPh>
    <rPh sb="7" eb="8">
      <t>オヨ</t>
    </rPh>
    <rPh sb="9" eb="12">
      <t>ホコウシャ</t>
    </rPh>
    <rPh sb="12" eb="15">
      <t>センヨウドウ</t>
    </rPh>
    <phoneticPr fontId="3"/>
  </si>
  <si>
    <t>一般市道（自転車・歩行者専用道）</t>
    <rPh sb="0" eb="2">
      <t>イッパン</t>
    </rPh>
    <rPh sb="5" eb="8">
      <t>ジテンシャ</t>
    </rPh>
    <rPh sb="9" eb="12">
      <t>ホコウシャ</t>
    </rPh>
    <rPh sb="12" eb="15">
      <t>センヨウドウ</t>
    </rPh>
    <phoneticPr fontId="3"/>
  </si>
  <si>
    <t>一般市道（歩行者専用道）</t>
    <rPh sb="5" eb="8">
      <t>ホコウシャ</t>
    </rPh>
    <rPh sb="8" eb="11">
      <t>センヨウドウ</t>
    </rPh>
    <phoneticPr fontId="3"/>
  </si>
  <si>
    <r>
      <t>平成</t>
    </r>
    <r>
      <rPr>
        <sz val="8"/>
        <rFont val="ＭＳ 明朝"/>
        <family val="1"/>
        <charset val="128"/>
      </rPr>
      <t>11年</t>
    </r>
    <rPh sb="0" eb="2">
      <t>ヘイセイ</t>
    </rPh>
    <phoneticPr fontId="3"/>
  </si>
  <si>
    <t>－</t>
  </si>
  <si>
    <t>　資料：京都市都市建設局道路部道路明示課「道路現況表」</t>
    <phoneticPr fontId="3"/>
  </si>
  <si>
    <t>（単位  延長＝メートル，面積＝平方メートル）</t>
    <phoneticPr fontId="3"/>
  </si>
  <si>
    <t>年次，種別</t>
    <phoneticPr fontId="3"/>
  </si>
  <si>
    <t>平成10年</t>
    <phoneticPr fontId="3"/>
  </si>
  <si>
    <r>
      <t>平成</t>
    </r>
    <r>
      <rPr>
        <b/>
        <sz val="8"/>
        <rFont val="ＭＳ ゴシック"/>
        <family val="3"/>
        <charset val="128"/>
      </rPr>
      <t>15年</t>
    </r>
    <rPh sb="0" eb="2">
      <t>ヘイセイ</t>
    </rPh>
    <phoneticPr fontId="3"/>
  </si>
  <si>
    <r>
      <t>平成</t>
    </r>
    <r>
      <rPr>
        <sz val="8"/>
        <rFont val="ＭＳ 明朝"/>
        <family val="1"/>
        <charset val="128"/>
      </rPr>
      <t>14年</t>
    </r>
    <r>
      <rPr>
        <sz val="11"/>
        <rFont val="ＦＡ 明朝"/>
        <family val="1"/>
        <charset val="128"/>
      </rPr>
      <t/>
    </r>
    <rPh sb="0" eb="2">
      <t>ヘイセイ</t>
    </rPh>
    <phoneticPr fontId="3"/>
  </si>
  <si>
    <r>
      <t>平成</t>
    </r>
    <r>
      <rPr>
        <sz val="8"/>
        <rFont val="ＭＳ 明朝"/>
        <family val="1"/>
        <charset val="128"/>
      </rPr>
      <t>14年</t>
    </r>
    <rPh sb="0" eb="2">
      <t>ヘイセイ</t>
    </rPh>
    <phoneticPr fontId="3"/>
  </si>
  <si>
    <t>平成11年</t>
    <phoneticPr fontId="3"/>
  </si>
  <si>
    <t>　資料：京都市都市建設局道路部道路明示課「道路現況表」</t>
    <phoneticPr fontId="3"/>
  </si>
  <si>
    <r>
      <t>平成</t>
    </r>
    <r>
      <rPr>
        <b/>
        <sz val="8"/>
        <rFont val="ＭＳ ゴシック"/>
        <family val="3"/>
        <charset val="128"/>
      </rPr>
      <t>16年</t>
    </r>
    <rPh sb="0" eb="2">
      <t>ヘイセイ</t>
    </rPh>
    <phoneticPr fontId="3"/>
  </si>
  <si>
    <r>
      <t>平成</t>
    </r>
    <r>
      <rPr>
        <sz val="8"/>
        <rFont val="ＭＳ 明朝"/>
        <family val="1"/>
        <charset val="128"/>
      </rPr>
      <t>15年</t>
    </r>
    <r>
      <rPr>
        <sz val="11"/>
        <rFont val="ＦＡ 明朝"/>
        <family val="1"/>
        <charset val="128"/>
      </rPr>
      <t/>
    </r>
    <rPh sb="0" eb="2">
      <t>ヘイセイ</t>
    </rPh>
    <phoneticPr fontId="3"/>
  </si>
  <si>
    <r>
      <t>平成</t>
    </r>
    <r>
      <rPr>
        <sz val="8"/>
        <rFont val="ＭＳ 明朝"/>
        <family val="1"/>
        <charset val="128"/>
      </rPr>
      <t>15年</t>
    </r>
    <rPh sb="0" eb="2">
      <t>ヘイセイ</t>
    </rPh>
    <phoneticPr fontId="3"/>
  </si>
  <si>
    <t>平成12年</t>
    <phoneticPr fontId="3"/>
  </si>
  <si>
    <t>年次，種別</t>
    <phoneticPr fontId="3"/>
  </si>
  <si>
    <t>（単位  延長＝メートル，面積＝平方メートル）</t>
    <phoneticPr fontId="3"/>
  </si>
  <si>
    <t>２　自転車歩行者専用道路</t>
    <phoneticPr fontId="3"/>
  </si>
  <si>
    <t>　注）平成１７年は，平成１７年３月３１日現在。　</t>
    <rPh sb="1" eb="2">
      <t>チュウ</t>
    </rPh>
    <rPh sb="3" eb="5">
      <t>ヘイセイ</t>
    </rPh>
    <rPh sb="7" eb="8">
      <t>ネン</t>
    </rPh>
    <rPh sb="10" eb="12">
      <t>ヘイセイ</t>
    </rPh>
    <rPh sb="14" eb="15">
      <t>ネン</t>
    </rPh>
    <rPh sb="16" eb="17">
      <t>ガツ</t>
    </rPh>
    <rPh sb="19" eb="20">
      <t>ニチ</t>
    </rPh>
    <rPh sb="20" eb="22">
      <t>ゲンザイ</t>
    </rPh>
    <phoneticPr fontId="3"/>
  </si>
  <si>
    <t>　資料：京都市都市建設局道路部道路明示課「道路現況表」</t>
    <phoneticPr fontId="3"/>
  </si>
  <si>
    <r>
      <t>平成</t>
    </r>
    <r>
      <rPr>
        <b/>
        <sz val="8"/>
        <rFont val="ＭＳ ゴシック"/>
        <family val="3"/>
        <charset val="128"/>
      </rPr>
      <t>17年</t>
    </r>
    <rPh sb="0" eb="2">
      <t>ヘイセイ</t>
    </rPh>
    <phoneticPr fontId="3"/>
  </si>
  <si>
    <r>
      <t>平成</t>
    </r>
    <r>
      <rPr>
        <sz val="8"/>
        <rFont val="ＭＳ 明朝"/>
        <family val="1"/>
        <charset val="128"/>
      </rPr>
      <t>16年</t>
    </r>
    <r>
      <rPr>
        <sz val="11"/>
        <rFont val="ＦＡ 明朝"/>
        <family val="1"/>
        <charset val="128"/>
      </rPr>
      <t/>
    </r>
    <rPh sb="0" eb="2">
      <t>ヘイセイ</t>
    </rPh>
    <phoneticPr fontId="3"/>
  </si>
  <si>
    <r>
      <t>平成</t>
    </r>
    <r>
      <rPr>
        <sz val="8"/>
        <rFont val="ＭＳ 明朝"/>
        <family val="1"/>
        <charset val="128"/>
      </rPr>
      <t>16年</t>
    </r>
    <rPh sb="0" eb="2">
      <t>ヘイセイ</t>
    </rPh>
    <phoneticPr fontId="3"/>
  </si>
  <si>
    <r>
      <t>平成</t>
    </r>
    <r>
      <rPr>
        <sz val="8"/>
        <rFont val="ＦＡ 明朝"/>
        <family val="1"/>
        <charset val="128"/>
      </rPr>
      <t>14</t>
    </r>
    <r>
      <rPr>
        <sz val="8"/>
        <rFont val="ＭＳ 明朝"/>
        <family val="1"/>
        <charset val="128"/>
      </rPr>
      <t>年</t>
    </r>
    <rPh sb="0" eb="2">
      <t>ヘイセイ</t>
    </rPh>
    <phoneticPr fontId="3"/>
  </si>
  <si>
    <t>平成13年</t>
    <phoneticPr fontId="3"/>
  </si>
  <si>
    <t>年次，種別</t>
    <phoneticPr fontId="3"/>
  </si>
  <si>
    <t>（単位  延長＝メートル，面積＝平方メートル）</t>
    <phoneticPr fontId="3"/>
  </si>
  <si>
    <t>２　自転車歩行者専用道路</t>
    <phoneticPr fontId="3"/>
  </si>
  <si>
    <t>（Ⅰ）　道路，橋りょう，公園</t>
  </si>
  <si>
    <t>　a)一般国道（指定）の数値は平成１７年４月１日現在の数値である。</t>
    <rPh sb="3" eb="5">
      <t>イッパン</t>
    </rPh>
    <rPh sb="5" eb="7">
      <t>コクドウ</t>
    </rPh>
    <rPh sb="8" eb="10">
      <t>シテイ</t>
    </rPh>
    <rPh sb="12" eb="14">
      <t>スウチ</t>
    </rPh>
    <rPh sb="15" eb="17">
      <t>ヘイセイ</t>
    </rPh>
    <rPh sb="19" eb="20">
      <t>ネン</t>
    </rPh>
    <rPh sb="21" eb="22">
      <t>ガツ</t>
    </rPh>
    <rPh sb="23" eb="24">
      <t>ニチ</t>
    </rPh>
    <rPh sb="24" eb="26">
      <t>ゲンザイ</t>
    </rPh>
    <rPh sb="27" eb="29">
      <t>スウチ</t>
    </rPh>
    <phoneticPr fontId="3"/>
  </si>
  <si>
    <t>　注）平成１７年は，平成１７年３月３１日現在。</t>
    <rPh sb="1" eb="2">
      <t>チュウ</t>
    </rPh>
    <phoneticPr fontId="13"/>
  </si>
  <si>
    <t>　資料：京都市建設局道路部道路明示課「道路現況表」</t>
    <phoneticPr fontId="3"/>
  </si>
  <si>
    <t>一般国道（指定）a)</t>
    <phoneticPr fontId="3"/>
  </si>
  <si>
    <r>
      <t>平成</t>
    </r>
    <r>
      <rPr>
        <b/>
        <sz val="8"/>
        <rFont val="ＭＳ ゴシック"/>
        <family val="3"/>
        <charset val="128"/>
      </rPr>
      <t>18年</t>
    </r>
    <rPh sb="0" eb="2">
      <t>ヘイセイ</t>
    </rPh>
    <phoneticPr fontId="3"/>
  </si>
  <si>
    <r>
      <t>平成</t>
    </r>
    <r>
      <rPr>
        <sz val="8"/>
        <rFont val="ＭＳ 明朝"/>
        <family val="1"/>
        <charset val="128"/>
      </rPr>
      <t>17年</t>
    </r>
    <rPh sb="0" eb="2">
      <t>ヘイセイ</t>
    </rPh>
    <phoneticPr fontId="3"/>
  </si>
  <si>
    <t>平成14年</t>
    <phoneticPr fontId="3"/>
  </si>
  <si>
    <t>種別</t>
  </si>
  <si>
    <t>年次</t>
  </si>
  <si>
    <t>各年４月１日</t>
    <phoneticPr fontId="3"/>
  </si>
  <si>
    <t>（単位  延長＝メートル，面積＝平方メートル）</t>
    <phoneticPr fontId="3"/>
  </si>
  <si>
    <t>２　自転車歩行者専用道路</t>
    <phoneticPr fontId="3"/>
  </si>
  <si>
    <t>（Ⅰ）道路，橋りょう，公園</t>
    <phoneticPr fontId="3"/>
  </si>
  <si>
    <t>　資料：京都市建設局道路部道路明示課「道路現況表」</t>
    <phoneticPr fontId="3"/>
  </si>
  <si>
    <t>一般国道（指定）</t>
    <phoneticPr fontId="3"/>
  </si>
  <si>
    <r>
      <t>平成</t>
    </r>
    <r>
      <rPr>
        <b/>
        <sz val="8"/>
        <rFont val="ＭＳ ゴシック"/>
        <family val="3"/>
        <charset val="128"/>
      </rPr>
      <t>19年</t>
    </r>
    <rPh sb="0" eb="2">
      <t>ヘイセイ</t>
    </rPh>
    <phoneticPr fontId="3"/>
  </si>
  <si>
    <r>
      <t>平成</t>
    </r>
    <r>
      <rPr>
        <sz val="8"/>
        <rFont val="ＭＳ 明朝"/>
        <family val="1"/>
        <charset val="128"/>
      </rPr>
      <t>18年</t>
    </r>
    <rPh sb="0" eb="2">
      <t>ヘイセイ</t>
    </rPh>
    <phoneticPr fontId="3"/>
  </si>
  <si>
    <t>平成15年</t>
    <phoneticPr fontId="3"/>
  </si>
  <si>
    <t>各年４月１日</t>
    <phoneticPr fontId="3"/>
  </si>
  <si>
    <t>（単位  延長＝メートル，面積＝平方メートル）</t>
    <phoneticPr fontId="3"/>
  </si>
  <si>
    <t>２　自転車歩行者専用道路</t>
    <phoneticPr fontId="3"/>
  </si>
  <si>
    <t>（Ⅰ）道路，橋りょう，公園</t>
    <phoneticPr fontId="3"/>
  </si>
  <si>
    <t>２　自転車歩行者専用道路</t>
    <phoneticPr fontId="3"/>
  </si>
  <si>
    <t>（単位  延長＝メートル，面積＝平方メートル）</t>
    <phoneticPr fontId="3"/>
  </si>
  <si>
    <t>平成16年</t>
    <phoneticPr fontId="3"/>
  </si>
  <si>
    <r>
      <t>平成16年</t>
    </r>
    <r>
      <rPr>
        <sz val="11"/>
        <rFont val="ＦＡ 明朝"/>
        <family val="1"/>
        <charset val="128"/>
      </rPr>
      <t/>
    </r>
    <rPh sb="0" eb="2">
      <t>ヘイセイ</t>
    </rPh>
    <phoneticPr fontId="3"/>
  </si>
  <si>
    <r>
      <t>平成</t>
    </r>
    <r>
      <rPr>
        <sz val="8"/>
        <rFont val="ＭＳ ゴシック"/>
        <family val="3"/>
        <charset val="128"/>
      </rPr>
      <t>17</t>
    </r>
    <r>
      <rPr>
        <sz val="8"/>
        <rFont val="ＭＳ 明朝"/>
        <family val="1"/>
        <charset val="128"/>
      </rPr>
      <t>年</t>
    </r>
    <r>
      <rPr>
        <sz val="11"/>
        <rFont val="ＦＡ 明朝"/>
        <family val="1"/>
        <charset val="128"/>
      </rPr>
      <t/>
    </r>
    <rPh sb="0" eb="2">
      <t>ヘイセイ</t>
    </rPh>
    <phoneticPr fontId="3"/>
  </si>
  <si>
    <r>
      <t>平成</t>
    </r>
    <r>
      <rPr>
        <sz val="8"/>
        <rFont val="ＭＳ 明朝"/>
        <family val="1"/>
        <charset val="128"/>
      </rPr>
      <t>18年</t>
    </r>
    <r>
      <rPr>
        <sz val="11"/>
        <rFont val="ＦＡ 明朝"/>
        <family val="1"/>
        <charset val="128"/>
      </rPr>
      <t/>
    </r>
    <rPh sb="0" eb="2">
      <t>ヘイセイ</t>
    </rPh>
    <phoneticPr fontId="3"/>
  </si>
  <si>
    <r>
      <t>平成</t>
    </r>
    <r>
      <rPr>
        <sz val="8"/>
        <rFont val="ＭＳ ゴシック"/>
        <family val="3"/>
        <charset val="128"/>
      </rPr>
      <t>18</t>
    </r>
    <r>
      <rPr>
        <sz val="8"/>
        <rFont val="ＭＳ 明朝"/>
        <family val="1"/>
        <charset val="128"/>
      </rPr>
      <t>年</t>
    </r>
    <r>
      <rPr>
        <sz val="11"/>
        <rFont val="ＦＡ 明朝"/>
        <family val="1"/>
        <charset val="128"/>
      </rPr>
      <t/>
    </r>
    <rPh sb="0" eb="2">
      <t>ヘイセイ</t>
    </rPh>
    <phoneticPr fontId="3"/>
  </si>
  <si>
    <r>
      <t>平成</t>
    </r>
    <r>
      <rPr>
        <sz val="8"/>
        <rFont val="ＭＳ 明朝"/>
        <family val="1"/>
        <charset val="128"/>
      </rPr>
      <t>19年</t>
    </r>
    <rPh sb="0" eb="2">
      <t>ヘイセイ</t>
    </rPh>
    <phoneticPr fontId="3"/>
  </si>
  <si>
    <r>
      <t>平成</t>
    </r>
    <r>
      <rPr>
        <b/>
        <sz val="8"/>
        <rFont val="ＭＳ ゴシック"/>
        <family val="3"/>
        <charset val="128"/>
      </rPr>
      <t>20年</t>
    </r>
    <rPh sb="0" eb="2">
      <t>ヘイセイ</t>
    </rPh>
    <phoneticPr fontId="3"/>
  </si>
  <si>
    <t>一般国道（指定）</t>
    <phoneticPr fontId="3"/>
  </si>
  <si>
    <t>－</t>
    <phoneticPr fontId="3"/>
  </si>
  <si>
    <t>　資料：京都市建設局土木管理部道路明示課「道路現況表」</t>
    <rPh sb="10" eb="12">
      <t>ドボク</t>
    </rPh>
    <rPh sb="12" eb="14">
      <t>カンリ</t>
    </rPh>
    <phoneticPr fontId="3"/>
  </si>
  <si>
    <t>一般国道（指定）</t>
    <phoneticPr fontId="3"/>
  </si>
  <si>
    <r>
      <t>平成</t>
    </r>
    <r>
      <rPr>
        <b/>
        <sz val="8"/>
        <rFont val="ＭＳ ゴシック"/>
        <family val="3"/>
        <charset val="128"/>
      </rPr>
      <t>21年</t>
    </r>
    <rPh sb="0" eb="2">
      <t>ヘイセイ</t>
    </rPh>
    <phoneticPr fontId="3"/>
  </si>
  <si>
    <r>
      <t>平成</t>
    </r>
    <r>
      <rPr>
        <sz val="8"/>
        <rFont val="ＭＳ 明朝"/>
        <family val="1"/>
        <charset val="128"/>
      </rPr>
      <t>20年</t>
    </r>
    <rPh sb="0" eb="2">
      <t>ヘイセイ</t>
    </rPh>
    <phoneticPr fontId="3"/>
  </si>
  <si>
    <r>
      <t>平成</t>
    </r>
    <r>
      <rPr>
        <sz val="8"/>
        <rFont val="ＭＳ 明朝"/>
        <family val="1"/>
        <charset val="128"/>
      </rPr>
      <t>19年</t>
    </r>
    <r>
      <rPr>
        <sz val="11"/>
        <rFont val="ＦＡ 明朝"/>
        <family val="1"/>
        <charset val="128"/>
      </rPr>
      <t/>
    </r>
    <rPh sb="0" eb="2">
      <t>ヘイセイ</t>
    </rPh>
    <phoneticPr fontId="3"/>
  </si>
  <si>
    <r>
      <t>平成17年</t>
    </r>
    <r>
      <rPr>
        <sz val="11"/>
        <rFont val="ＦＡ 明朝"/>
        <family val="1"/>
        <charset val="128"/>
      </rPr>
      <t/>
    </r>
    <rPh sb="0" eb="2">
      <t>ヘイセイ</t>
    </rPh>
    <phoneticPr fontId="3"/>
  </si>
  <si>
    <t>平成17年</t>
    <phoneticPr fontId="3"/>
  </si>
  <si>
    <t>（単位  延長＝メートル，面積＝平方メートル）</t>
    <phoneticPr fontId="3"/>
  </si>
  <si>
    <t>　本表については，１表頭注参照。</t>
    <rPh sb="1" eb="2">
      <t>ホン</t>
    </rPh>
    <rPh sb="2" eb="3">
      <t>ヒョウ</t>
    </rPh>
    <rPh sb="10" eb="11">
      <t>ヒョウ</t>
    </rPh>
    <rPh sb="11" eb="13">
      <t>トウチュウ</t>
    </rPh>
    <rPh sb="13" eb="15">
      <t>サンショウ</t>
    </rPh>
    <phoneticPr fontId="3"/>
  </si>
  <si>
    <t>２　自転車歩行者専用道路</t>
    <rPh sb="7" eb="8">
      <t>シャ</t>
    </rPh>
    <rPh sb="8" eb="10">
      <t>センヨウ</t>
    </rPh>
    <rPh sb="10" eb="12">
      <t>ドウロ</t>
    </rPh>
    <phoneticPr fontId="3"/>
  </si>
  <si>
    <t>　注）一般国道（指定及び指定外），主要府道及び主要市道は該当なし。</t>
    <rPh sb="1" eb="2">
      <t>チュウ</t>
    </rPh>
    <rPh sb="3" eb="5">
      <t>イッパン</t>
    </rPh>
    <rPh sb="5" eb="7">
      <t>コクドウ</t>
    </rPh>
    <rPh sb="8" eb="10">
      <t>シテイ</t>
    </rPh>
    <rPh sb="10" eb="11">
      <t>オヨ</t>
    </rPh>
    <rPh sb="12" eb="14">
      <t>シテイ</t>
    </rPh>
    <rPh sb="14" eb="15">
      <t>ガイ</t>
    </rPh>
    <rPh sb="17" eb="19">
      <t>シュヨウ</t>
    </rPh>
    <rPh sb="19" eb="20">
      <t>フ</t>
    </rPh>
    <rPh sb="20" eb="21">
      <t>ドウ</t>
    </rPh>
    <rPh sb="21" eb="22">
      <t>オヨ</t>
    </rPh>
    <rPh sb="23" eb="25">
      <t>シュヨウ</t>
    </rPh>
    <rPh sb="25" eb="27">
      <t>シドウ</t>
    </rPh>
    <rPh sb="28" eb="30">
      <t>ガイトウ</t>
    </rPh>
    <phoneticPr fontId="3"/>
  </si>
  <si>
    <r>
      <t>平成</t>
    </r>
    <r>
      <rPr>
        <b/>
        <sz val="8"/>
        <rFont val="ＭＳ ゴシック"/>
        <family val="3"/>
        <charset val="128"/>
      </rPr>
      <t>22年</t>
    </r>
    <rPh sb="0" eb="2">
      <t>ヘイセイ</t>
    </rPh>
    <phoneticPr fontId="3"/>
  </si>
  <si>
    <r>
      <t>平成</t>
    </r>
    <r>
      <rPr>
        <sz val="8"/>
        <rFont val="ＭＳ 明朝"/>
        <family val="1"/>
        <charset val="128"/>
      </rPr>
      <t>21年</t>
    </r>
    <rPh sb="0" eb="2">
      <t>ヘイセイ</t>
    </rPh>
    <phoneticPr fontId="3"/>
  </si>
  <si>
    <r>
      <t>平成</t>
    </r>
    <r>
      <rPr>
        <sz val="8"/>
        <rFont val="ＭＳ 明朝"/>
        <family val="1"/>
        <charset val="128"/>
      </rPr>
      <t>20年</t>
    </r>
    <r>
      <rPr>
        <sz val="11"/>
        <rFont val="ＦＡ 明朝"/>
        <family val="1"/>
        <charset val="128"/>
      </rPr>
      <t/>
    </r>
    <rPh sb="0" eb="2">
      <t>ヘイセイ</t>
    </rPh>
    <phoneticPr fontId="3"/>
  </si>
  <si>
    <r>
      <t>平成18年</t>
    </r>
    <r>
      <rPr>
        <sz val="11"/>
        <rFont val="ＦＡ 明朝"/>
        <family val="1"/>
        <charset val="128"/>
      </rPr>
      <t/>
    </r>
    <rPh sb="0" eb="2">
      <t>ヘイセイ</t>
    </rPh>
    <phoneticPr fontId="3"/>
  </si>
  <si>
    <t>平成18年</t>
    <phoneticPr fontId="3"/>
  </si>
  <si>
    <t>（単位  延長＝メートル，面積＝平方メートル）</t>
    <phoneticPr fontId="3"/>
  </si>
  <si>
    <t>　本表については，１表頭注参照</t>
    <rPh sb="1" eb="2">
      <t>ホン</t>
    </rPh>
    <rPh sb="2" eb="3">
      <t>ヒョウ</t>
    </rPh>
    <rPh sb="10" eb="11">
      <t>ヒョウ</t>
    </rPh>
    <rPh sb="11" eb="13">
      <t>トウチュウ</t>
    </rPh>
    <rPh sb="13" eb="15">
      <t>サンショウ</t>
    </rPh>
    <phoneticPr fontId="3"/>
  </si>
  <si>
    <r>
      <t>平成</t>
    </r>
    <r>
      <rPr>
        <b/>
        <sz val="8"/>
        <rFont val="ＭＳ ゴシック"/>
        <family val="3"/>
        <charset val="128"/>
      </rPr>
      <t>23年</t>
    </r>
    <rPh sb="0" eb="2">
      <t>ヘイセイ</t>
    </rPh>
    <phoneticPr fontId="3"/>
  </si>
  <si>
    <r>
      <t>平成</t>
    </r>
    <r>
      <rPr>
        <sz val="8"/>
        <rFont val="ＭＳ 明朝"/>
        <family val="1"/>
        <charset val="128"/>
      </rPr>
      <t>22年</t>
    </r>
    <rPh sb="0" eb="2">
      <t>ヘイセイ</t>
    </rPh>
    <phoneticPr fontId="3"/>
  </si>
  <si>
    <r>
      <t>平成</t>
    </r>
    <r>
      <rPr>
        <sz val="8"/>
        <color indexed="8"/>
        <rFont val="ＭＳ 明朝"/>
        <family val="1"/>
        <charset val="128"/>
      </rPr>
      <t>19年</t>
    </r>
    <r>
      <rPr>
        <sz val="11"/>
        <rFont val="ＦＡ 明朝"/>
        <family val="1"/>
        <charset val="128"/>
      </rPr>
      <t/>
    </r>
    <rPh sb="0" eb="2">
      <t>ヘイセイ</t>
    </rPh>
    <phoneticPr fontId="3"/>
  </si>
  <si>
    <t>平成19年</t>
    <rPh sb="0" eb="2">
      <t>ヘイセイ</t>
    </rPh>
    <phoneticPr fontId="3"/>
  </si>
  <si>
    <t>（単位  延長＝メートル，面積＝平方メートル）</t>
    <phoneticPr fontId="3"/>
  </si>
  <si>
    <t>２　自転車歩行者専用道路</t>
    <phoneticPr fontId="3"/>
  </si>
  <si>
    <r>
      <t>平成</t>
    </r>
    <r>
      <rPr>
        <b/>
        <sz val="8"/>
        <rFont val="ＭＳ ゴシック"/>
        <family val="3"/>
        <charset val="128"/>
      </rPr>
      <t>24年</t>
    </r>
    <rPh sb="0" eb="2">
      <t>ヘイセイ</t>
    </rPh>
    <phoneticPr fontId="3"/>
  </si>
  <si>
    <r>
      <t>平成</t>
    </r>
    <r>
      <rPr>
        <sz val="8"/>
        <rFont val="ＭＳ 明朝"/>
        <family val="1"/>
        <charset val="128"/>
      </rPr>
      <t>23年</t>
    </r>
    <rPh sb="0" eb="2">
      <t>ヘイセイ</t>
    </rPh>
    <phoneticPr fontId="3"/>
  </si>
  <si>
    <r>
      <t>平成</t>
    </r>
    <r>
      <rPr>
        <sz val="8"/>
        <rFont val="ＭＳ 明朝"/>
        <family val="1"/>
        <charset val="128"/>
      </rPr>
      <t>21年</t>
    </r>
    <r>
      <rPr>
        <sz val="11"/>
        <rFont val="ＦＡ 明朝"/>
        <family val="1"/>
        <charset val="128"/>
      </rPr>
      <t/>
    </r>
    <rPh sb="0" eb="2">
      <t>ヘイセイ</t>
    </rPh>
    <phoneticPr fontId="3"/>
  </si>
  <si>
    <r>
      <t>平成20年</t>
    </r>
    <r>
      <rPr>
        <sz val="11"/>
        <rFont val="ＦＡ 明朝"/>
        <family val="1"/>
        <charset val="128"/>
      </rPr>
      <t/>
    </r>
    <rPh sb="0" eb="2">
      <t>ヘイセイ</t>
    </rPh>
    <phoneticPr fontId="3"/>
  </si>
  <si>
    <t>平成20年</t>
    <rPh sb="0" eb="2">
      <t>ヘイセイ</t>
    </rPh>
    <phoneticPr fontId="3"/>
  </si>
  <si>
    <t>２　自転車歩行者専用道路</t>
    <phoneticPr fontId="3"/>
  </si>
  <si>
    <t>２　自転車歩行者専用道路</t>
    <phoneticPr fontId="11"/>
  </si>
  <si>
    <t>　本表は，道路法に基づく道路の現況である。ただし，西日本高速道路株式会社及び阪神高速道路株式会社分は入っていない。一般</t>
    <rPh sb="25" eb="26">
      <t>ニシ</t>
    </rPh>
    <rPh sb="26" eb="28">
      <t>ニホン</t>
    </rPh>
    <rPh sb="28" eb="30">
      <t>コウソク</t>
    </rPh>
    <rPh sb="30" eb="32">
      <t>ドウロ</t>
    </rPh>
    <rPh sb="32" eb="34">
      <t>カブシキ</t>
    </rPh>
    <rPh sb="34" eb="36">
      <t>カイシャ</t>
    </rPh>
    <rPh sb="36" eb="37">
      <t>オヨ</t>
    </rPh>
    <rPh sb="38" eb="40">
      <t>ハンシン</t>
    </rPh>
    <rPh sb="40" eb="42">
      <t>コウソク</t>
    </rPh>
    <rPh sb="42" eb="44">
      <t>ドウロ</t>
    </rPh>
    <rPh sb="44" eb="46">
      <t>カブシキ</t>
    </rPh>
    <rPh sb="46" eb="48">
      <t>カイシャ</t>
    </rPh>
    <rPh sb="48" eb="49">
      <t>ブン</t>
    </rPh>
    <phoneticPr fontId="3"/>
  </si>
  <si>
    <t>国道は政令で指定され，うち「指定」は国土交通省管理，「指定外」は京都市管理による。府道は知事，市道は市長が認定し，主要</t>
    <phoneticPr fontId="11"/>
  </si>
  <si>
    <t>府道，主要市道は，省令により指定されたものである。道路延長には，橋りょう，トンネルを含んでいる。高級舗装アスファルト系</t>
    <rPh sb="14" eb="16">
      <t>シテイ</t>
    </rPh>
    <phoneticPr fontId="3"/>
  </si>
  <si>
    <t>とは，アスファルト舗装要綱（日本道路協会発行）に基づくものをいう。アスファルト簡易舗装とは，簡易舗装要綱（日本道路協会</t>
    <phoneticPr fontId="11"/>
  </si>
  <si>
    <t>発行）に基づくものをいう。</t>
    <phoneticPr fontId="21"/>
  </si>
  <si>
    <t>（単位  延長＝メートル，面積＝平方メートル）</t>
    <phoneticPr fontId="3"/>
  </si>
  <si>
    <r>
      <t>平成</t>
    </r>
    <r>
      <rPr>
        <sz val="8"/>
        <rFont val="ＭＳ 明朝"/>
        <family val="1"/>
        <charset val="128"/>
      </rPr>
      <t>24年</t>
    </r>
    <rPh sb="0" eb="2">
      <t>ヘイセイ</t>
    </rPh>
    <phoneticPr fontId="3"/>
  </si>
  <si>
    <r>
      <t>平成</t>
    </r>
    <r>
      <rPr>
        <b/>
        <sz val="8"/>
        <rFont val="ＭＳ ゴシック"/>
        <family val="3"/>
        <charset val="128"/>
      </rPr>
      <t>25年</t>
    </r>
    <rPh sb="0" eb="2">
      <t>ヘイセイ</t>
    </rPh>
    <phoneticPr fontId="3"/>
  </si>
  <si>
    <t>　資料：京都市建設局土木管理部道路明示課</t>
    <rPh sb="10" eb="12">
      <t>ドボク</t>
    </rPh>
    <rPh sb="12" eb="14">
      <t>カンリ</t>
    </rPh>
    <phoneticPr fontId="3"/>
  </si>
  <si>
    <t>平成22年</t>
    <phoneticPr fontId="21"/>
  </si>
  <si>
    <r>
      <t>平成</t>
    </r>
    <r>
      <rPr>
        <sz val="8"/>
        <rFont val="ＭＳ 明朝"/>
        <family val="1"/>
        <charset val="128"/>
      </rPr>
      <t>23年</t>
    </r>
    <phoneticPr fontId="21"/>
  </si>
  <si>
    <r>
      <t>平成</t>
    </r>
    <r>
      <rPr>
        <sz val="8"/>
        <rFont val="ＭＳ 明朝"/>
        <family val="1"/>
        <charset val="128"/>
      </rPr>
      <t>24年</t>
    </r>
    <phoneticPr fontId="21"/>
  </si>
  <si>
    <r>
      <t>平成</t>
    </r>
    <r>
      <rPr>
        <sz val="8"/>
        <rFont val="ＭＳ 明朝"/>
        <family val="1"/>
        <charset val="128"/>
      </rPr>
      <t>25年</t>
    </r>
    <phoneticPr fontId="21"/>
  </si>
  <si>
    <r>
      <t>平成</t>
    </r>
    <r>
      <rPr>
        <b/>
        <sz val="8"/>
        <rFont val="ＭＳ ゴシック"/>
        <family val="3"/>
        <charset val="128"/>
      </rPr>
      <t>26年</t>
    </r>
    <r>
      <rPr>
        <b/>
        <sz val="9.5500000000000007"/>
        <rFont val="ＭＳ 明朝"/>
        <family val="1"/>
        <charset val="128"/>
      </rPr>
      <t/>
    </r>
    <phoneticPr fontId="3"/>
  </si>
  <si>
    <t>国道は政令で指定され，うち「指定」は国土交通省管理，「指定外」は京都市管理による。府道は知事，市道は市長が認定し，主要</t>
    <rPh sb="14" eb="15">
      <t>ユビ</t>
    </rPh>
    <rPh sb="15" eb="16">
      <t>サダム</t>
    </rPh>
    <rPh sb="21" eb="22">
      <t>ツウ</t>
    </rPh>
    <rPh sb="22" eb="23">
      <t>ショウ</t>
    </rPh>
    <rPh sb="23" eb="25">
      <t>カンリ</t>
    </rPh>
    <phoneticPr fontId="3"/>
  </si>
  <si>
    <t>とは，アスファルト舗装要綱（日本道路協会発行）に基づくものをいう。アスファルト簡易舗装とは，簡易舗装要綱（日本道路協会</t>
    <rPh sb="15" eb="16">
      <t>ホン</t>
    </rPh>
    <rPh sb="16" eb="18">
      <t>ドウロ</t>
    </rPh>
    <rPh sb="18" eb="20">
      <t>キョウカイ</t>
    </rPh>
    <rPh sb="20" eb="22">
      <t>ハッコウ</t>
    </rPh>
    <phoneticPr fontId="3"/>
  </si>
  <si>
    <t>発行）に基づくものをいう。</t>
    <phoneticPr fontId="21"/>
  </si>
  <si>
    <t>平成23年</t>
    <phoneticPr fontId="21"/>
  </si>
  <si>
    <r>
      <rPr>
        <sz val="8"/>
        <color indexed="9"/>
        <rFont val="ＭＳ 明朝"/>
        <family val="1"/>
        <charset val="128"/>
      </rPr>
      <t>平成</t>
    </r>
    <r>
      <rPr>
        <sz val="8"/>
        <rFont val="ＭＳ 明朝"/>
        <family val="1"/>
        <charset val="128"/>
      </rPr>
      <t>24年</t>
    </r>
    <phoneticPr fontId="21"/>
  </si>
  <si>
    <r>
      <rPr>
        <sz val="8"/>
        <color indexed="9"/>
        <rFont val="ＭＳ 明朝"/>
        <family val="1"/>
        <charset val="128"/>
      </rPr>
      <t>平成</t>
    </r>
    <r>
      <rPr>
        <sz val="8"/>
        <rFont val="ＭＳ 明朝"/>
        <family val="1"/>
        <charset val="128"/>
      </rPr>
      <t>25年</t>
    </r>
    <phoneticPr fontId="21"/>
  </si>
  <si>
    <r>
      <rPr>
        <sz val="8"/>
        <color indexed="9"/>
        <rFont val="ＭＳ 明朝"/>
        <family val="1"/>
        <charset val="128"/>
      </rPr>
      <t>平成</t>
    </r>
    <r>
      <rPr>
        <sz val="8"/>
        <rFont val="ＭＳ 明朝"/>
        <family val="1"/>
        <charset val="128"/>
      </rPr>
      <t>26年</t>
    </r>
    <phoneticPr fontId="21"/>
  </si>
  <si>
    <r>
      <rPr>
        <b/>
        <sz val="8"/>
        <color indexed="9"/>
        <rFont val="ＭＳ ゴシック"/>
        <family val="3"/>
        <charset val="128"/>
      </rPr>
      <t>平成</t>
    </r>
    <r>
      <rPr>
        <b/>
        <sz val="8"/>
        <rFont val="ＭＳ ゴシック"/>
        <family val="3"/>
        <charset val="128"/>
      </rPr>
      <t>27年</t>
    </r>
    <phoneticPr fontId="3"/>
  </si>
  <si>
    <t>平成24年</t>
    <phoneticPr fontId="21"/>
  </si>
  <si>
    <r>
      <rPr>
        <sz val="8"/>
        <color indexed="9"/>
        <rFont val="ＭＳ 明朝"/>
        <family val="1"/>
        <charset val="128"/>
      </rPr>
      <t>平成</t>
    </r>
    <r>
      <rPr>
        <sz val="8"/>
        <rFont val="ＭＳ 明朝"/>
        <family val="1"/>
        <charset val="128"/>
      </rPr>
      <t>25年</t>
    </r>
    <phoneticPr fontId="21"/>
  </si>
  <si>
    <r>
      <rPr>
        <sz val="8"/>
        <color indexed="9"/>
        <rFont val="ＭＳ 明朝"/>
        <family val="1"/>
        <charset val="128"/>
      </rPr>
      <t>平成</t>
    </r>
    <r>
      <rPr>
        <sz val="8"/>
        <rFont val="ＭＳ 明朝"/>
        <family val="1"/>
        <charset val="128"/>
      </rPr>
      <t>26年</t>
    </r>
    <phoneticPr fontId="21"/>
  </si>
  <si>
    <r>
      <rPr>
        <sz val="8"/>
        <color indexed="9"/>
        <rFont val="ＭＳ 明朝"/>
        <family val="1"/>
        <charset val="128"/>
      </rPr>
      <t>平成</t>
    </r>
    <r>
      <rPr>
        <sz val="8"/>
        <rFont val="ＭＳ 明朝"/>
        <family val="1"/>
        <charset val="128"/>
      </rPr>
      <t>27年</t>
    </r>
    <phoneticPr fontId="21"/>
  </si>
  <si>
    <r>
      <rPr>
        <b/>
        <sz val="8"/>
        <color indexed="9"/>
        <rFont val="ＭＳ ゴシック"/>
        <family val="3"/>
        <charset val="128"/>
      </rPr>
      <t>平成</t>
    </r>
    <r>
      <rPr>
        <b/>
        <sz val="8"/>
        <rFont val="ＭＳ ゴシック"/>
        <family val="3"/>
        <charset val="128"/>
      </rPr>
      <t>28年</t>
    </r>
    <phoneticPr fontId="3"/>
  </si>
  <si>
    <t>（単位  延長＝メートル，面積＝平方メートル）</t>
    <phoneticPr fontId="3"/>
  </si>
  <si>
    <t>平成25年</t>
    <phoneticPr fontId="21"/>
  </si>
  <si>
    <r>
      <rPr>
        <sz val="8"/>
        <color indexed="9"/>
        <rFont val="ＭＳ 明朝"/>
        <family val="1"/>
        <charset val="128"/>
      </rPr>
      <t>平成</t>
    </r>
    <r>
      <rPr>
        <sz val="8"/>
        <rFont val="ＭＳ 明朝"/>
        <family val="1"/>
        <charset val="128"/>
      </rPr>
      <t>26年</t>
    </r>
    <phoneticPr fontId="21"/>
  </si>
  <si>
    <r>
      <rPr>
        <sz val="8"/>
        <color indexed="9"/>
        <rFont val="ＭＳ 明朝"/>
        <family val="1"/>
        <charset val="128"/>
      </rPr>
      <t>平成</t>
    </r>
    <r>
      <rPr>
        <sz val="8"/>
        <rFont val="ＭＳ 明朝"/>
        <family val="1"/>
        <charset val="128"/>
      </rPr>
      <t>27年</t>
    </r>
    <r>
      <rPr>
        <sz val="11"/>
        <color indexed="8"/>
        <rFont val="ＭＳ Ｐゴシック"/>
        <family val="3"/>
        <charset val="128"/>
      </rPr>
      <t/>
    </r>
  </si>
  <si>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</si>
  <si>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b/>
        <sz val="8"/>
        <color indexed="9"/>
        <rFont val="ＭＳ ゴシック"/>
        <family val="3"/>
        <charset val="128"/>
      </rPr>
      <t>平成</t>
    </r>
    <r>
      <rPr>
        <b/>
        <sz val="8"/>
        <rFont val="ＭＳ ゴシック"/>
        <family val="3"/>
        <charset val="128"/>
      </rPr>
      <t>29年</t>
    </r>
    <r>
      <rPr>
        <sz val="11"/>
        <color indexed="8"/>
        <rFont val="ＭＳ Ｐゴシック"/>
        <family val="3"/>
        <charset val="128"/>
      </rPr>
      <t/>
    </r>
  </si>
  <si>
    <t>平成26年</t>
    <phoneticPr fontId="21"/>
  </si>
  <si>
    <r>
      <rPr>
        <sz val="8"/>
        <color indexed="9"/>
        <rFont val="ＭＳ 明朝"/>
        <family val="1"/>
        <charset val="128"/>
      </rPr>
      <t>平成</t>
    </r>
    <r>
      <rPr>
        <sz val="8"/>
        <rFont val="ＭＳ 明朝"/>
        <family val="1"/>
        <charset val="128"/>
      </rPr>
      <t>28年</t>
    </r>
    <r>
      <rPr>
        <sz val="11"/>
        <color indexed="8"/>
        <rFont val="ＭＳ Ｐゴシック"/>
        <family val="3"/>
        <charset val="128"/>
      </rPr>
      <t/>
    </r>
  </si>
  <si>
    <r>
      <rPr>
        <sz val="8"/>
        <color indexed="9"/>
        <rFont val="ＭＳ 明朝"/>
        <family val="1"/>
        <charset val="128"/>
      </rPr>
      <t>平成</t>
    </r>
    <r>
      <rPr>
        <sz val="8"/>
        <rFont val="ＭＳ 明朝"/>
        <family val="1"/>
        <charset val="128"/>
      </rPr>
      <t>29年</t>
    </r>
    <r>
      <rPr>
        <sz val="11"/>
        <color indexed="8"/>
        <rFont val="ＭＳ Ｐゴシック"/>
        <family val="3"/>
        <charset val="128"/>
      </rPr>
      <t/>
    </r>
  </si>
  <si>
    <r>
      <rPr>
        <b/>
        <sz val="8"/>
        <color indexed="9"/>
        <rFont val="ＭＳ ゴシック"/>
        <family val="3"/>
        <charset val="128"/>
      </rPr>
      <t>平成</t>
    </r>
    <r>
      <rPr>
        <b/>
        <sz val="8"/>
        <rFont val="ＭＳ ゴシック"/>
        <family val="3"/>
        <charset val="128"/>
      </rPr>
      <t>30年</t>
    </r>
    <r>
      <rPr>
        <sz val="11"/>
        <color indexed="8"/>
        <rFont val="ＭＳ Ｐゴシック"/>
        <family val="3"/>
        <charset val="128"/>
      </rPr>
      <t/>
    </r>
    <phoneticPr fontId="26"/>
  </si>
  <si>
    <t>平成27年</t>
    <phoneticPr fontId="21"/>
  </si>
  <si>
    <r>
      <rPr>
        <sz val="8"/>
        <color indexed="9"/>
        <rFont val="ＭＳ 明朝"/>
        <family val="1"/>
        <charset val="128"/>
      </rPr>
      <t>平成</t>
    </r>
    <r>
      <rPr>
        <sz val="8"/>
        <rFont val="ＭＳ 明朝"/>
        <family val="1"/>
        <charset val="128"/>
      </rPr>
      <t>28年</t>
    </r>
    <phoneticPr fontId="21"/>
  </si>
  <si>
    <r>
      <rPr>
        <sz val="8"/>
        <color indexed="9"/>
        <rFont val="ＭＳ 明朝"/>
        <family val="1"/>
        <charset val="128"/>
      </rPr>
      <t>平成</t>
    </r>
    <r>
      <rPr>
        <sz val="8"/>
        <rFont val="ＭＳ 明朝"/>
        <family val="1"/>
        <charset val="128"/>
      </rPr>
      <t>29年</t>
    </r>
    <r>
      <rPr>
        <sz val="11"/>
        <color theme="1"/>
        <rFont val="ＭＳ Ｐゴシック"/>
        <family val="2"/>
        <charset val="128"/>
      </rPr>
      <t/>
    </r>
  </si>
  <si>
    <r>
      <rPr>
        <sz val="8"/>
        <color indexed="9"/>
        <rFont val="ＭＳ 明朝"/>
        <family val="1"/>
        <charset val="128"/>
      </rPr>
      <t>平成</t>
    </r>
    <r>
      <rPr>
        <sz val="8"/>
        <rFont val="ＭＳ 明朝"/>
        <family val="1"/>
        <charset val="128"/>
      </rPr>
      <t>30年</t>
    </r>
    <r>
      <rPr>
        <sz val="11"/>
        <color theme="1"/>
        <rFont val="ＭＳ Ｐゴシック"/>
        <family val="2"/>
        <charset val="128"/>
      </rPr>
      <t/>
    </r>
  </si>
  <si>
    <r>
      <rPr>
        <b/>
        <sz val="8"/>
        <color indexed="9"/>
        <rFont val="ＭＳ ゴシック"/>
        <family val="3"/>
        <charset val="128"/>
      </rPr>
      <t>平成</t>
    </r>
    <r>
      <rPr>
        <b/>
        <sz val="8"/>
        <rFont val="ＭＳ ゴシック"/>
        <family val="3"/>
        <charset val="128"/>
      </rPr>
      <t>31年</t>
    </r>
    <phoneticPr fontId="30"/>
  </si>
  <si>
    <t>平成28年</t>
    <phoneticPr fontId="21"/>
  </si>
  <si>
    <r>
      <rPr>
        <sz val="8"/>
        <color indexed="9"/>
        <rFont val="ＭＳ 明朝"/>
        <family val="1"/>
        <charset val="128"/>
      </rPr>
      <t>平成</t>
    </r>
    <r>
      <rPr>
        <sz val="8"/>
        <rFont val="ＭＳ 明朝"/>
        <family val="1"/>
        <charset val="128"/>
      </rPr>
      <t>29年</t>
    </r>
    <phoneticPr fontId="21"/>
  </si>
  <si>
    <r>
      <rPr>
        <sz val="8"/>
        <color indexed="9"/>
        <rFont val="ＭＳ 明朝"/>
        <family val="1"/>
        <charset val="128"/>
      </rPr>
      <t>平成</t>
    </r>
    <r>
      <rPr>
        <sz val="8"/>
        <rFont val="ＭＳ 明朝"/>
        <family val="1"/>
        <charset val="128"/>
      </rPr>
      <t>31年</t>
    </r>
    <r>
      <rPr>
        <sz val="11"/>
        <color theme="1"/>
        <rFont val="ＭＳ Ｐゴシック"/>
        <family val="2"/>
        <charset val="128"/>
      </rPr>
      <t/>
    </r>
  </si>
  <si>
    <t>令和2年</t>
    <rPh sb="0" eb="2">
      <t>レイワ</t>
    </rPh>
    <rPh sb="3" eb="4">
      <t>ネン</t>
    </rPh>
    <phoneticPr fontId="30"/>
  </si>
  <si>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30"/>
  </si>
  <si>
    <t>令和 2年</t>
    <rPh sb="0" eb="2">
      <t>レイワ</t>
    </rPh>
    <phoneticPr fontId="30"/>
  </si>
  <si>
    <t>令和 2年</t>
    <rPh sb="0" eb="2">
      <t>レイワ</t>
    </rPh>
    <phoneticPr fontId="21"/>
  </si>
  <si>
    <r>
      <rPr>
        <sz val="8"/>
        <color indexed="9"/>
        <rFont val="ＭＳ 明朝"/>
        <family val="1"/>
        <charset val="128"/>
      </rPr>
      <t>平成</t>
    </r>
    <r>
      <rPr>
        <sz val="8"/>
        <rFont val="ＭＳ 明朝"/>
        <family val="1"/>
        <charset val="128"/>
      </rPr>
      <t>31年</t>
    </r>
    <phoneticPr fontId="30"/>
  </si>
  <si>
    <r>
      <rPr>
        <sz val="8"/>
        <color indexed="9"/>
        <rFont val="ＭＳ 明朝"/>
        <family val="1"/>
        <charset val="128"/>
      </rPr>
      <t>平成</t>
    </r>
    <r>
      <rPr>
        <sz val="8"/>
        <rFont val="ＭＳ 明朝"/>
        <family val="1"/>
        <charset val="128"/>
      </rPr>
      <t>30年</t>
    </r>
    <phoneticPr fontId="21"/>
  </si>
  <si>
    <t>平成29年</t>
    <phoneticPr fontId="21"/>
  </si>
  <si>
    <t>　本表については、１表頭注参照。</t>
    <rPh sb="1" eb="2">
      <t>ホン</t>
    </rPh>
    <rPh sb="2" eb="3">
      <t>ヒョウ</t>
    </rPh>
    <rPh sb="10" eb="11">
      <t>ヒョウ</t>
    </rPh>
    <rPh sb="11" eb="13">
      <t>トウチュウ</t>
    </rPh>
    <rPh sb="13" eb="15">
      <t>サンショウ</t>
    </rPh>
    <phoneticPr fontId="3"/>
  </si>
  <si>
    <t>（単位  延長＝メートル、面積＝平方メートル）</t>
    <phoneticPr fontId="3"/>
  </si>
  <si>
    <t>平成30年</t>
    <phoneticPr fontId="21"/>
  </si>
  <si>
    <r>
      <rPr>
        <sz val="8"/>
        <color theme="0"/>
        <rFont val="ＭＳ 明朝"/>
        <family val="1"/>
        <charset val="128"/>
      </rPr>
      <t xml:space="preserve">令和 </t>
    </r>
    <r>
      <rPr>
        <sz val="8"/>
        <rFont val="ＭＳ 明朝"/>
        <family val="1"/>
        <charset val="128"/>
      </rPr>
      <t>3年</t>
    </r>
    <rPh sb="0" eb="2">
      <t>レイワ</t>
    </rPh>
    <phoneticPr fontId="21"/>
  </si>
  <si>
    <r>
      <rPr>
        <sz val="8"/>
        <color theme="0"/>
        <rFont val="ＭＳ 明朝"/>
        <family val="1"/>
        <charset val="128"/>
      </rPr>
      <t>令和</t>
    </r>
    <r>
      <rPr>
        <sz val="8"/>
        <rFont val="ＭＳ 明朝"/>
        <family val="1"/>
        <charset val="128"/>
      </rPr>
      <t xml:space="preserve"> 3年</t>
    </r>
    <rPh sb="0" eb="2">
      <t>レイワ</t>
    </rPh>
    <phoneticPr fontId="30"/>
  </si>
  <si>
    <r>
      <rPr>
        <b/>
        <sz val="8"/>
        <color theme="0"/>
        <rFont val="ＭＳ Ｐゴシック"/>
        <family val="3"/>
        <charset val="128"/>
      </rPr>
      <t xml:space="preserve">令和 </t>
    </r>
    <r>
      <rPr>
        <b/>
        <sz val="8"/>
        <rFont val="ＭＳ Ｐゴシック"/>
        <family val="3"/>
        <charset val="128"/>
      </rPr>
      <t>4年</t>
    </r>
    <rPh sb="0" eb="2">
      <t>レイワ</t>
    </rPh>
    <rPh sb="4" eb="5">
      <t>ネン</t>
    </rPh>
    <phoneticPr fontId="30"/>
  </si>
  <si>
    <t>　注）一般国道（指定及び指定外）、主要府道及び主要市道は該当なし。</t>
    <rPh sb="1" eb="2">
      <t>チュウ</t>
    </rPh>
    <rPh sb="3" eb="5">
      <t>イッパン</t>
    </rPh>
    <rPh sb="5" eb="7">
      <t>コクドウ</t>
    </rPh>
    <rPh sb="8" eb="10">
      <t>シテイ</t>
    </rPh>
    <rPh sb="10" eb="11">
      <t>オヨ</t>
    </rPh>
    <rPh sb="12" eb="14">
      <t>シテイ</t>
    </rPh>
    <rPh sb="14" eb="15">
      <t>ガイ</t>
    </rPh>
    <rPh sb="17" eb="19">
      <t>シュヨウ</t>
    </rPh>
    <rPh sb="19" eb="20">
      <t>フ</t>
    </rPh>
    <rPh sb="20" eb="21">
      <t>ドウ</t>
    </rPh>
    <rPh sb="21" eb="22">
      <t>オヨ</t>
    </rPh>
    <rPh sb="23" eb="25">
      <t>シュヨウ</t>
    </rPh>
    <rPh sb="25" eb="27">
      <t>シドウ</t>
    </rPh>
    <rPh sb="28" eb="30">
      <t>ガイトウ</t>
    </rPh>
    <phoneticPr fontId="3"/>
  </si>
  <si>
    <t>平成31年</t>
  </si>
  <si>
    <t>令和 2年</t>
    <rPh sb="0" eb="2">
      <t>レイワ</t>
    </rPh>
    <phoneticPr fontId="18"/>
  </si>
  <si>
    <r>
      <rPr>
        <sz val="8"/>
        <color theme="0"/>
        <rFont val="ＭＳ 明朝"/>
        <family val="1"/>
        <charset val="128"/>
      </rPr>
      <t>令和</t>
    </r>
    <r>
      <rPr>
        <sz val="8"/>
        <rFont val="ＭＳ 明朝"/>
        <family val="1"/>
        <charset val="128"/>
      </rPr>
      <t xml:space="preserve"> 3年</t>
    </r>
    <rPh sb="0" eb="2">
      <t>レイワ</t>
    </rPh>
    <phoneticPr fontId="18"/>
  </si>
  <si>
    <r>
      <rPr>
        <sz val="8"/>
        <color theme="0"/>
        <rFont val="ＭＳ 明朝"/>
        <family val="1"/>
        <charset val="128"/>
      </rPr>
      <t>令和</t>
    </r>
    <r>
      <rPr>
        <sz val="8"/>
        <rFont val="ＭＳ 明朝"/>
        <family val="1"/>
        <charset val="128"/>
      </rPr>
      <t xml:space="preserve"> 4年</t>
    </r>
    <rPh sb="0" eb="2">
      <t>レイワ</t>
    </rPh>
    <phoneticPr fontId="18"/>
  </si>
  <si>
    <r>
      <rPr>
        <b/>
        <sz val="8"/>
        <color theme="0"/>
        <rFont val="ＭＳ Ｐゴシック"/>
        <family val="3"/>
        <charset val="128"/>
      </rPr>
      <t>令和</t>
    </r>
    <r>
      <rPr>
        <b/>
        <sz val="8"/>
        <rFont val="ＭＳ Ｐゴシック"/>
        <family val="3"/>
        <charset val="128"/>
      </rPr>
      <t xml:space="preserve"> 5年</t>
    </r>
    <rPh sb="0" eb="2">
      <t>レイワ</t>
    </rPh>
    <rPh sb="4" eb="5">
      <t>ネン</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</si>
</sst>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quot;△ &quot;#,##0"/>
  </numFmts>
  <fonts count="35">
    <font>
      <sz val="11"/>
      <name val="ＦＡ 明朝"/>
      <family val="1"/>
      <charset val="128"/>
    </font>
    <font>
      <sz val="11"/>
      <color theme="1"/>
      <name val="ＭＳ Ｐゴシック"/>
      <family val="2"/>
      <charset val="128"/>
    </font>
    <font>
      <sz val="11"/>
      <name val="ＦＡ 明朝"/>
      <family val="1"/>
      <charset val="128"/>
    </font>
    <font>
      <sz val="6"/>
      <name val="ＭＳ Ｐ明朝"/>
      <family val="1"/>
      <charset val="128"/>
    </font>
    <font>
      <sz val="8"/>
      <name val="ＭＳ 明朝"/>
      <family val="1"/>
      <charset val="128"/>
    </font>
    <font>
      <b/>
      <sz val="11"/>
      <name val="ＭＳ ゴシック"/>
      <family val="3"/>
      <charset val="128"/>
    </font>
    <font>
      <b/>
      <sz val="8"/>
      <name val="ＭＳ ゴシック"/>
      <family val="3"/>
      <charset val="128"/>
    </font>
    <font>
      <sz val="11"/>
      <color indexed="9"/>
      <name val="ＦＡ 明朝"/>
      <family val="1"/>
      <charset val="128"/>
    </font>
    <font>
      <sz val="8"/>
      <color indexed="9"/>
      <name val="ＭＳ 明朝"/>
      <family val="1"/>
      <charset val="128"/>
    </font>
    <font>
      <b/>
      <sz val="8"/>
      <color indexed="9"/>
      <name val="ＭＳ ゴシック"/>
      <family val="3"/>
      <charset val="128"/>
    </font>
    <font>
      <sz val="11"/>
      <name val="ＭＳ ゴシック"/>
      <family val="3"/>
      <charset val="128"/>
    </font>
    <font>
      <sz val="6"/>
      <name val="ＦＡ 明朝"/>
      <family val="1"/>
      <charset val="128"/>
    </font>
    <font>
      <sz val="8"/>
      <name val="ＦＡ 明朝"/>
      <family val="1"/>
      <charset val="128"/>
    </font>
    <font>
      <sz val="12.8"/>
      <color indexed="8"/>
      <name val="ＭＳ 明朝"/>
      <family val="1"/>
      <charset val="128"/>
    </font>
    <font>
      <b/>
      <sz val="14"/>
      <color indexed="8"/>
      <name val="ＭＳ ゴシック"/>
      <family val="3"/>
      <charset val="128"/>
    </font>
    <font>
      <sz val="8"/>
      <color indexed="9"/>
      <name val="ＭＳ ゴシック"/>
      <family val="3"/>
      <charset val="128"/>
    </font>
    <font>
      <sz val="8"/>
      <name val="ＭＳ ゴシック"/>
      <family val="3"/>
      <charset val="128"/>
    </font>
    <font>
      <sz val="8"/>
      <color indexed="8"/>
      <name val="ＭＳ 明朝"/>
      <family val="1"/>
      <charset val="128"/>
    </font>
    <font>
      <sz val="7.9"/>
      <name val="ＭＳ 明朝"/>
      <family val="1"/>
      <charset val="128"/>
    </font>
    <font>
      <sz val="8"/>
      <color indexed="10"/>
      <name val="ＭＳ 明朝"/>
      <family val="1"/>
      <charset val="128"/>
    </font>
    <font>
      <sz val="8"/>
      <color indexed="8"/>
      <name val="ＭＳ ゴシック"/>
      <family val="3"/>
      <charset val="128"/>
    </font>
    <font>
      <sz val="6"/>
      <name val="ＭＳ 明朝"/>
      <family val="1"/>
      <charset val="128"/>
    </font>
    <font>
      <b/>
      <sz val="9.5500000000000007"/>
      <name val="ＭＳ 明朝"/>
      <family val="1"/>
      <charset val="128"/>
    </font>
    <font>
      <sz val="11"/>
      <color indexed="8"/>
      <name val="ＭＳ Ｐゴシック"/>
      <family val="3"/>
      <charset val="128"/>
    </font>
    <font>
      <sz val="7"/>
      <name val="ＭＳ 明朝"/>
      <family val="1"/>
      <charset val="128"/>
    </font>
    <font>
      <sz val="9.5"/>
      <name val="ＭＳ 明朝"/>
      <family val="1"/>
      <charset val="128"/>
    </font>
    <font>
      <sz val="6"/>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8"/>
      <color theme="0"/>
      <name val="ＭＳ Ｐゴシック"/>
      <family val="3"/>
      <charset val="128"/>
    </font>
    <font>
      <sz val="8"/>
      <color theme="0"/>
      <name val="ＭＳ 明朝"/>
      <family val="1"/>
      <charset val="128"/>
    </font>
    <font>
      <sz val="8"/>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28" fillId="0" borderId="0">
      <alignment vertical="center"/>
    </xf>
  </cellStyleXfs>
  <cellXfs count="302">
    <xf numFmtId="0" fontId="0" fillId="0" borderId="0" xfId="0"/>
    <xf numFmtId="0" fontId="0" fillId="0" borderId="0" xfId="0"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1" xfId="0" applyFont="1" applyBorder="1" applyAlignment="1">
      <alignment horizontal="distributed" vertical="center"/>
    </xf>
    <xf numFmtId="0" fontId="0" fillId="0" borderId="0" xfId="0" applyAlignment="1">
      <alignment horizontal="distributed" vertical="center"/>
    </xf>
    <xf numFmtId="0" fontId="7" fillId="0" borderId="0" xfId="0" applyFont="1" applyAlignment="1">
      <alignment horizontal="distributed" vertical="center"/>
    </xf>
    <xf numFmtId="3" fontId="4" fillId="0" borderId="2" xfId="0" applyNumberFormat="1" applyFont="1" applyBorder="1" applyAlignment="1">
      <alignment horizontal="right" vertical="center"/>
    </xf>
    <xf numFmtId="3" fontId="4" fillId="0" borderId="0" xfId="0" applyNumberFormat="1" applyFont="1" applyBorder="1" applyAlignment="1">
      <alignment horizontal="right" vertical="center"/>
    </xf>
    <xf numFmtId="3" fontId="4" fillId="0" borderId="3" xfId="0" applyNumberFormat="1" applyFont="1" applyBorder="1" applyAlignment="1">
      <alignment horizontal="right" vertical="center"/>
    </xf>
    <xf numFmtId="0" fontId="8" fillId="0" borderId="0" xfId="0" applyFont="1" applyBorder="1" applyAlignment="1">
      <alignment horizontal="distributed" vertical="center"/>
    </xf>
    <xf numFmtId="3" fontId="6" fillId="0" borderId="0" xfId="0" applyNumberFormat="1" applyFont="1" applyBorder="1" applyAlignment="1">
      <alignment horizontal="right" vertical="center"/>
    </xf>
    <xf numFmtId="3" fontId="6" fillId="0" borderId="3" xfId="0" applyNumberFormat="1" applyFont="1" applyBorder="1" applyAlignment="1">
      <alignment horizontal="right" vertical="center"/>
    </xf>
    <xf numFmtId="3" fontId="6" fillId="0" borderId="2" xfId="0" applyNumberFormat="1" applyFont="1" applyBorder="1" applyAlignment="1">
      <alignment horizontal="right"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right" vertical="center"/>
    </xf>
    <xf numFmtId="0" fontId="8" fillId="0" borderId="2" xfId="0" applyFont="1" applyBorder="1" applyAlignment="1">
      <alignment horizontal="distributed" vertical="center"/>
    </xf>
    <xf numFmtId="0" fontId="4" fillId="0" borderId="2" xfId="0" applyFont="1" applyBorder="1" applyAlignment="1">
      <alignment horizontal="center" vertical="center"/>
    </xf>
    <xf numFmtId="0" fontId="9" fillId="0" borderId="2" xfId="0" applyFont="1" applyBorder="1" applyAlignment="1">
      <alignment horizontal="distributed" vertical="center"/>
    </xf>
    <xf numFmtId="0" fontId="10" fillId="0" borderId="0" xfId="0" applyFont="1" applyAlignment="1">
      <alignment vertical="center" justifyLastLine="1"/>
    </xf>
    <xf numFmtId="3" fontId="4" fillId="0" borderId="4"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5" xfId="0" applyNumberFormat="1" applyFont="1" applyBorder="1" applyAlignment="1">
      <alignment horizontal="right" vertical="center"/>
    </xf>
    <xf numFmtId="0" fontId="4" fillId="0" borderId="6" xfId="0" applyFont="1" applyBorder="1" applyAlignment="1">
      <alignment horizontal="center" vertical="center" justifyLastLine="1"/>
    </xf>
    <xf numFmtId="0" fontId="4" fillId="0" borderId="5" xfId="0" applyFont="1" applyBorder="1" applyAlignment="1">
      <alignment horizontal="distributed" vertical="center"/>
    </xf>
    <xf numFmtId="0" fontId="9" fillId="0" borderId="0" xfId="0" applyFont="1" applyBorder="1" applyAlignment="1">
      <alignment horizontal="distributed" vertical="center"/>
    </xf>
    <xf numFmtId="0" fontId="4" fillId="0" borderId="0" xfId="0" applyFont="1" applyBorder="1" applyAlignment="1">
      <alignment horizontal="center" vertical="center"/>
    </xf>
    <xf numFmtId="0" fontId="0" fillId="0" borderId="0" xfId="0" applyBorder="1" applyAlignment="1">
      <alignment vertical="center"/>
    </xf>
    <xf numFmtId="0" fontId="13" fillId="0" borderId="0" xfId="0" applyFont="1" applyFill="1" applyBorder="1" applyAlignment="1" applyProtection="1">
      <alignment vertical="center"/>
    </xf>
    <xf numFmtId="0" fontId="14" fillId="0" borderId="0" xfId="0" applyFont="1" applyFill="1" applyBorder="1" applyAlignment="1" applyProtection="1">
      <alignment vertical="center"/>
    </xf>
    <xf numFmtId="3" fontId="4" fillId="0" borderId="1" xfId="0" applyNumberFormat="1" applyFont="1" applyBorder="1" applyAlignment="1">
      <alignment vertical="center"/>
    </xf>
    <xf numFmtId="3" fontId="4" fillId="0" borderId="4" xfId="0" applyNumberFormat="1"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0" xfId="0" applyFont="1" applyBorder="1" applyAlignment="1">
      <alignment horizontal="distributed" vertical="center" justifyLastLine="1"/>
    </xf>
    <xf numFmtId="0" fontId="5" fillId="0" borderId="0" xfId="0" applyFont="1" applyAlignment="1">
      <alignment horizontal="right" vertical="center"/>
    </xf>
    <xf numFmtId="0" fontId="5" fillId="0" borderId="0" xfId="0" applyFont="1" applyAlignment="1">
      <alignment horizontal="left" vertical="center"/>
    </xf>
    <xf numFmtId="3" fontId="4" fillId="0" borderId="5" xfId="0" applyNumberFormat="1" applyFont="1" applyBorder="1" applyAlignment="1">
      <alignment vertical="center"/>
    </xf>
    <xf numFmtId="176" fontId="17" fillId="0" borderId="0" xfId="0" quotePrefix="1" applyNumberFormat="1" applyFont="1" applyFill="1" applyBorder="1" applyAlignment="1" applyProtection="1">
      <alignment horizontal="right" vertical="center"/>
    </xf>
    <xf numFmtId="0" fontId="18" fillId="0" borderId="3" xfId="0" applyFont="1" applyBorder="1" applyAlignment="1">
      <alignment horizontal="distributed" vertical="center"/>
    </xf>
    <xf numFmtId="0" fontId="18" fillId="0" borderId="3" xfId="0" applyFont="1" applyBorder="1" applyAlignment="1">
      <alignment horizontal="left" vertical="center"/>
    </xf>
    <xf numFmtId="0" fontId="19" fillId="0" borderId="0" xfId="0" applyFont="1" applyAlignment="1">
      <alignment vertical="center"/>
    </xf>
    <xf numFmtId="0" fontId="17" fillId="0" borderId="0" xfId="0" applyFont="1" applyAlignment="1">
      <alignment vertical="center"/>
    </xf>
    <xf numFmtId="3" fontId="17" fillId="0" borderId="0" xfId="0" applyNumberFormat="1" applyFont="1" applyBorder="1" applyAlignment="1">
      <alignment horizontal="right" vertical="center"/>
    </xf>
    <xf numFmtId="3" fontId="17" fillId="0" borderId="2" xfId="0" applyNumberFormat="1" applyFont="1" applyBorder="1" applyAlignment="1">
      <alignment horizontal="right" vertical="center"/>
    </xf>
    <xf numFmtId="0" fontId="17" fillId="0" borderId="0" xfId="0" applyFont="1" applyBorder="1" applyAlignment="1">
      <alignment horizontal="distributed" vertical="center"/>
    </xf>
    <xf numFmtId="0" fontId="0" fillId="0" borderId="0" xfId="0"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4" fillId="0" borderId="0" xfId="0" applyFont="1" applyFill="1" applyBorder="1" applyAlignment="1" applyProtection="1">
      <alignment vertical="center"/>
    </xf>
    <xf numFmtId="0" fontId="4" fillId="0" borderId="0" xfId="0" applyFont="1" applyFill="1" applyBorder="1" applyAlignment="1">
      <alignment vertical="center"/>
    </xf>
    <xf numFmtId="0" fontId="0" fillId="0" borderId="0" xfId="0" applyFont="1" applyFill="1" applyAlignment="1">
      <alignment vertical="center"/>
    </xf>
    <xf numFmtId="0" fontId="4" fillId="0" borderId="1" xfId="0" applyFont="1" applyFill="1" applyBorder="1" applyAlignment="1">
      <alignment vertical="center"/>
    </xf>
    <xf numFmtId="0" fontId="4" fillId="0" borderId="1" xfId="0" applyFont="1" applyFill="1" applyBorder="1" applyAlignment="1">
      <alignment horizontal="right" vertical="center"/>
    </xf>
    <xf numFmtId="0" fontId="4" fillId="0" borderId="9" xfId="0" applyFont="1" applyFill="1" applyBorder="1" applyAlignment="1">
      <alignment horizontal="center" vertical="center"/>
    </xf>
    <xf numFmtId="0" fontId="4" fillId="0" borderId="11" xfId="0" applyFont="1" applyFill="1" applyBorder="1" applyAlignment="1">
      <alignment horizontal="distributed" vertical="center" justifyLastLine="1"/>
    </xf>
    <xf numFmtId="0" fontId="4" fillId="0" borderId="0" xfId="0" applyFont="1" applyFill="1" applyAlignment="1">
      <alignment vertical="center"/>
    </xf>
    <xf numFmtId="0" fontId="4" fillId="0" borderId="0" xfId="0" applyFont="1" applyFill="1" applyBorder="1" applyAlignment="1">
      <alignment horizontal="distributed" vertical="center" justifyLastLine="1"/>
    </xf>
    <xf numFmtId="0" fontId="4" fillId="0" borderId="1" xfId="0" applyFont="1" applyFill="1" applyBorder="1" applyAlignment="1">
      <alignment horizontal="center" vertical="center"/>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17" fillId="0" borderId="0" xfId="0" applyFont="1" applyFill="1" applyBorder="1" applyAlignment="1">
      <alignment horizontal="distributed" vertical="center"/>
    </xf>
    <xf numFmtId="3" fontId="4" fillId="0" borderId="2"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17" fillId="0" borderId="2" xfId="0" applyFont="1" applyFill="1" applyBorder="1" applyAlignment="1">
      <alignment horizontal="distributed" vertical="center"/>
    </xf>
    <xf numFmtId="0" fontId="17" fillId="0" borderId="0" xfId="0" applyFont="1" applyFill="1" applyAlignment="1">
      <alignment vertical="center"/>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0" fontId="9" fillId="0" borderId="0" xfId="0" applyFont="1" applyFill="1" applyBorder="1" applyAlignment="1">
      <alignment horizontal="distributed" vertical="center"/>
    </xf>
    <xf numFmtId="3" fontId="6" fillId="0" borderId="2"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9" fillId="0" borderId="2" xfId="0" applyFont="1" applyFill="1" applyBorder="1" applyAlignment="1">
      <alignment horizontal="distributed" vertical="center"/>
    </xf>
    <xf numFmtId="0" fontId="6" fillId="0" borderId="0" xfId="0" applyFont="1" applyFill="1" applyAlignment="1">
      <alignment vertical="center"/>
    </xf>
    <xf numFmtId="3" fontId="4" fillId="0" borderId="3" xfId="0" applyNumberFormat="1" applyFont="1" applyFill="1" applyBorder="1" applyAlignment="1">
      <alignment horizontal="right" vertical="center"/>
    </xf>
    <xf numFmtId="0" fontId="4" fillId="0" borderId="2" xfId="0" applyFont="1" applyFill="1" applyBorder="1" applyAlignment="1">
      <alignment horizontal="center" vertical="center"/>
    </xf>
    <xf numFmtId="0" fontId="18" fillId="0" borderId="3" xfId="0" applyFont="1" applyFill="1" applyBorder="1" applyAlignment="1">
      <alignment horizontal="distributed" vertical="center"/>
    </xf>
    <xf numFmtId="176" fontId="4" fillId="0" borderId="0" xfId="0" quotePrefix="1" applyNumberFormat="1" applyFont="1" applyFill="1" applyBorder="1" applyAlignment="1" applyProtection="1">
      <alignment horizontal="right"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5" xfId="0" applyFont="1" applyFill="1" applyBorder="1" applyAlignment="1">
      <alignment horizontal="distributed" vertical="center"/>
    </xf>
    <xf numFmtId="3" fontId="4" fillId="0" borderId="1" xfId="0" applyNumberFormat="1" applyFont="1" applyFill="1" applyBorder="1" applyAlignment="1">
      <alignment vertical="center"/>
    </xf>
    <xf numFmtId="3" fontId="4" fillId="0" borderId="5" xfId="0" applyNumberFormat="1" applyFont="1" applyFill="1" applyBorder="1" applyAlignment="1">
      <alignment vertical="center"/>
    </xf>
    <xf numFmtId="0" fontId="4" fillId="0" borderId="1" xfId="0" applyFont="1" applyFill="1" applyBorder="1" applyAlignment="1">
      <alignment horizontal="distributed" vertical="center"/>
    </xf>
    <xf numFmtId="0" fontId="19" fillId="0" borderId="0" xfId="0" applyFont="1" applyFill="1" applyAlignment="1">
      <alignment vertical="center"/>
    </xf>
    <xf numFmtId="3" fontId="0" fillId="0" borderId="0" xfId="0" applyNumberFormat="1" applyFill="1" applyAlignment="1">
      <alignment vertical="center"/>
    </xf>
    <xf numFmtId="0" fontId="0" fillId="0" borderId="0" xfId="0" applyFill="1" applyAlignment="1">
      <alignment horizontal="distributed" vertical="center"/>
    </xf>
    <xf numFmtId="0" fontId="7" fillId="0" borderId="0" xfId="0" applyFont="1" applyFill="1" applyAlignment="1">
      <alignment horizontal="distributed" vertical="center"/>
    </xf>
    <xf numFmtId="177" fontId="4" fillId="0" borderId="3" xfId="0" applyNumberFormat="1" applyFont="1" applyFill="1" applyBorder="1" applyAlignment="1" applyProtection="1">
      <alignment horizontal="distributed" vertical="center"/>
    </xf>
    <xf numFmtId="177" fontId="8" fillId="0" borderId="0" xfId="0" applyNumberFormat="1" applyFont="1" applyFill="1" applyBorder="1" applyAlignment="1" applyProtection="1">
      <alignment horizontal="distributed" vertical="center"/>
    </xf>
    <xf numFmtId="177" fontId="9" fillId="0" borderId="0" xfId="0" applyNumberFormat="1" applyFont="1" applyFill="1" applyBorder="1" applyAlignment="1" applyProtection="1">
      <alignment horizontal="distributed" vertical="center"/>
    </xf>
    <xf numFmtId="0" fontId="4" fillId="0" borderId="10" xfId="0" applyFont="1" applyFill="1" applyBorder="1" applyAlignment="1">
      <alignment horizontal="distributed" vertical="center" justifyLastLine="1"/>
    </xf>
    <xf numFmtId="177" fontId="4" fillId="0" borderId="0" xfId="0" applyNumberFormat="1" applyFont="1" applyFill="1" applyBorder="1" applyAlignment="1" applyProtection="1">
      <alignment horizontal="distributed" vertical="center"/>
    </xf>
    <xf numFmtId="177" fontId="6" fillId="0" borderId="0" xfId="0" applyNumberFormat="1" applyFont="1" applyFill="1" applyBorder="1" applyAlignment="1" applyProtection="1">
      <alignment horizontal="distributed" vertical="center"/>
    </xf>
    <xf numFmtId="0" fontId="17" fillId="0" borderId="0" xfId="0" applyFont="1" applyFill="1" applyBorder="1" applyAlignment="1">
      <alignment vertical="center"/>
    </xf>
    <xf numFmtId="0" fontId="6" fillId="0" borderId="0" xfId="0" applyFont="1" applyFill="1" applyBorder="1" applyAlignment="1">
      <alignment vertical="center"/>
    </xf>
    <xf numFmtId="0" fontId="29" fillId="0" borderId="0" xfId="1" applyFont="1" applyFill="1" applyAlignment="1">
      <alignment vertical="center"/>
    </xf>
    <xf numFmtId="0" fontId="4" fillId="0" borderId="0" xfId="1" applyFont="1" applyFill="1" applyAlignment="1">
      <alignment vertical="center"/>
    </xf>
    <xf numFmtId="0" fontId="4" fillId="0" borderId="1" xfId="1" applyFont="1" applyFill="1" applyBorder="1" applyAlignment="1">
      <alignment vertical="center"/>
    </xf>
    <xf numFmtId="0" fontId="4" fillId="0" borderId="0" xfId="1" applyFont="1" applyFill="1" applyBorder="1" applyAlignment="1">
      <alignment vertical="center"/>
    </xf>
    <xf numFmtId="0" fontId="4" fillId="0" borderId="1" xfId="1" applyFont="1" applyFill="1" applyBorder="1" applyAlignment="1">
      <alignment horizontal="right" vertical="center"/>
    </xf>
    <xf numFmtId="0" fontId="4" fillId="0" borderId="9" xfId="1" applyFont="1" applyFill="1" applyBorder="1" applyAlignment="1">
      <alignment horizontal="center" vertical="center"/>
    </xf>
    <xf numFmtId="0" fontId="4" fillId="0" borderId="11" xfId="1" applyFont="1" applyFill="1" applyBorder="1" applyAlignment="1">
      <alignment horizontal="distributed" vertical="center" justifyLastLine="1"/>
    </xf>
    <xf numFmtId="0" fontId="4" fillId="0" borderId="0" xfId="1" applyFont="1" applyFill="1" applyBorder="1" applyAlignment="1">
      <alignment horizontal="distributed" vertical="center" justifyLastLine="1"/>
    </xf>
    <xf numFmtId="0" fontId="4" fillId="0" borderId="1" xfId="1" applyFont="1" applyFill="1" applyBorder="1" applyAlignment="1">
      <alignment horizontal="center" vertical="center"/>
    </xf>
    <xf numFmtId="0" fontId="4" fillId="0" borderId="6" xfId="1" applyFont="1" applyFill="1" applyBorder="1" applyAlignment="1">
      <alignment horizontal="distributed" vertical="center" justifyLastLine="1"/>
    </xf>
    <xf numFmtId="0" fontId="4" fillId="0" borderId="7" xfId="1" applyFont="1" applyFill="1" applyBorder="1" applyAlignment="1">
      <alignment horizontal="center" vertical="center"/>
    </xf>
    <xf numFmtId="0" fontId="4" fillId="0" borderId="0" xfId="1" applyFont="1" applyFill="1" applyBorder="1" applyAlignment="1">
      <alignment horizontal="center" vertical="center"/>
    </xf>
    <xf numFmtId="177" fontId="4" fillId="0" borderId="3" xfId="1" applyNumberFormat="1" applyFont="1" applyFill="1" applyBorder="1" applyAlignment="1" applyProtection="1">
      <alignment horizontal="distributed" vertical="center"/>
    </xf>
    <xf numFmtId="3" fontId="4" fillId="0" borderId="2"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3" xfId="1" applyNumberFormat="1" applyFont="1" applyFill="1" applyBorder="1" applyAlignment="1">
      <alignment horizontal="right" vertical="center"/>
    </xf>
    <xf numFmtId="177" fontId="4" fillId="0" borderId="2" xfId="1" applyNumberFormat="1" applyFont="1" applyFill="1" applyBorder="1" applyAlignment="1" applyProtection="1">
      <alignment horizontal="distributed" vertical="center"/>
    </xf>
    <xf numFmtId="177" fontId="4" fillId="0" borderId="0" xfId="1" applyNumberFormat="1" applyFont="1" applyFill="1" applyBorder="1" applyAlignment="1" applyProtection="1">
      <alignment horizontal="distributed" vertical="center"/>
    </xf>
    <xf numFmtId="177" fontId="6" fillId="0" borderId="0" xfId="1" applyNumberFormat="1" applyFont="1" applyFill="1" applyBorder="1" applyAlignment="1" applyProtection="1">
      <alignment horizontal="distributed" vertical="center"/>
    </xf>
    <xf numFmtId="3" fontId="6" fillId="0" borderId="2" xfId="1" applyNumberFormat="1" applyFont="1" applyFill="1" applyBorder="1" applyAlignment="1">
      <alignment horizontal="right" vertical="center"/>
    </xf>
    <xf numFmtId="3" fontId="6" fillId="0" borderId="0" xfId="1" applyNumberFormat="1" applyFont="1" applyFill="1" applyBorder="1" applyAlignment="1">
      <alignment horizontal="right" vertical="center"/>
    </xf>
    <xf numFmtId="0" fontId="6" fillId="0" borderId="0" xfId="1" applyFont="1" applyFill="1" applyAlignment="1">
      <alignment vertical="center"/>
    </xf>
    <xf numFmtId="3" fontId="6" fillId="0" borderId="3" xfId="1" applyNumberFormat="1" applyFont="1" applyFill="1" applyBorder="1" applyAlignment="1">
      <alignment horizontal="right" vertical="center"/>
    </xf>
    <xf numFmtId="176" fontId="4" fillId="0" borderId="0" xfId="1" quotePrefix="1" applyNumberFormat="1" applyFont="1" applyFill="1" applyBorder="1" applyAlignment="1" applyProtection="1">
      <alignment horizontal="right" vertical="center"/>
    </xf>
    <xf numFmtId="0" fontId="4" fillId="0" borderId="2" xfId="1" applyFont="1" applyFill="1" applyBorder="1" applyAlignment="1">
      <alignment horizontal="distributed" vertical="center"/>
    </xf>
    <xf numFmtId="0" fontId="4" fillId="0" borderId="3" xfId="1" applyFont="1" applyFill="1" applyBorder="1" applyAlignment="1">
      <alignment horizontal="distributed" vertical="center"/>
    </xf>
    <xf numFmtId="0" fontId="4" fillId="0" borderId="5" xfId="1" applyFont="1" applyFill="1" applyBorder="1" applyAlignment="1">
      <alignment horizontal="distributed" vertical="center"/>
    </xf>
    <xf numFmtId="3" fontId="4" fillId="0" borderId="1" xfId="1" applyNumberFormat="1" applyFont="1" applyFill="1" applyBorder="1" applyAlignment="1">
      <alignment vertical="center"/>
    </xf>
    <xf numFmtId="3" fontId="4" fillId="0" borderId="5" xfId="1" applyNumberFormat="1" applyFont="1" applyFill="1" applyBorder="1" applyAlignment="1">
      <alignment vertical="center"/>
    </xf>
    <xf numFmtId="0" fontId="4" fillId="0" borderId="1" xfId="1" applyFont="1" applyFill="1" applyBorder="1" applyAlignment="1">
      <alignment horizontal="distributed" vertical="center"/>
    </xf>
    <xf numFmtId="0" fontId="24" fillId="0" borderId="3" xfId="1" applyFont="1" applyFill="1" applyBorder="1" applyAlignment="1">
      <alignment horizontal="distributed" vertical="center"/>
    </xf>
    <xf numFmtId="0" fontId="29" fillId="0" borderId="0" xfId="0" applyFont="1" applyFill="1" applyAlignment="1">
      <alignment vertical="center"/>
    </xf>
    <xf numFmtId="177" fontId="4" fillId="0" borderId="2" xfId="0" applyNumberFormat="1" applyFont="1" applyFill="1" applyBorder="1" applyAlignment="1" applyProtection="1">
      <alignment horizontal="distributed" vertical="center"/>
    </xf>
    <xf numFmtId="3" fontId="25" fillId="0" borderId="0" xfId="0" applyNumberFormat="1" applyFont="1" applyFill="1" applyAlignment="1">
      <alignment vertical="center"/>
    </xf>
    <xf numFmtId="3" fontId="6" fillId="0" borderId="3" xfId="0" applyNumberFormat="1" applyFont="1" applyFill="1" applyBorder="1" applyAlignment="1">
      <alignment horizontal="right" vertical="center"/>
    </xf>
    <xf numFmtId="0" fontId="24" fillId="0" borderId="3" xfId="0" applyFont="1" applyFill="1" applyBorder="1" applyAlignment="1">
      <alignment horizontal="distributed" vertical="center"/>
    </xf>
    <xf numFmtId="0" fontId="24" fillId="0" borderId="2" xfId="0" applyFont="1" applyFill="1" applyBorder="1" applyAlignment="1">
      <alignment horizontal="distributed" vertical="center"/>
    </xf>
    <xf numFmtId="3" fontId="29" fillId="0" borderId="0" xfId="0" applyNumberFormat="1" applyFont="1" applyFill="1" applyAlignment="1">
      <alignment vertical="center"/>
    </xf>
    <xf numFmtId="0" fontId="29" fillId="0" borderId="0" xfId="0" applyFont="1" applyFill="1" applyAlignment="1">
      <alignment horizontal="distributed" vertical="center"/>
    </xf>
    <xf numFmtId="0" fontId="2" fillId="0" borderId="0" xfId="0" applyFont="1" applyFill="1" applyAlignment="1">
      <alignment horizontal="distributed" vertical="center"/>
    </xf>
    <xf numFmtId="3" fontId="27" fillId="0" borderId="2" xfId="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3" fontId="27" fillId="0" borderId="3" xfId="0" applyNumberFormat="1" applyFont="1" applyFill="1" applyBorder="1" applyAlignment="1">
      <alignment horizontal="right" vertical="center"/>
    </xf>
    <xf numFmtId="0" fontId="4" fillId="0" borderId="11" xfId="1" applyFont="1" applyFill="1" applyBorder="1" applyAlignment="1">
      <alignment horizontal="distributed" vertical="center" justifyLastLine="1"/>
    </xf>
    <xf numFmtId="0" fontId="4" fillId="0" borderId="0" xfId="1" applyFont="1" applyFill="1" applyBorder="1" applyAlignment="1">
      <alignment horizontal="distributed" vertical="center" justifyLastLine="1"/>
    </xf>
    <xf numFmtId="0" fontId="5" fillId="0" borderId="0" xfId="1" applyFont="1" applyFill="1" applyAlignment="1">
      <alignment horizontal="right" vertical="center"/>
    </xf>
    <xf numFmtId="0" fontId="5" fillId="0" borderId="0" xfId="1" applyFont="1" applyFill="1" applyAlignment="1">
      <alignment vertical="center"/>
    </xf>
    <xf numFmtId="3" fontId="27" fillId="0" borderId="2" xfId="1" applyNumberFormat="1" applyFont="1" applyFill="1" applyBorder="1" applyAlignment="1">
      <alignment horizontal="right" vertical="center"/>
    </xf>
    <xf numFmtId="3" fontId="27" fillId="0" borderId="0" xfId="1" applyNumberFormat="1" applyFont="1" applyFill="1" applyBorder="1" applyAlignment="1">
      <alignment horizontal="right" vertical="center"/>
    </xf>
    <xf numFmtId="3" fontId="27" fillId="0" borderId="3" xfId="1" applyNumberFormat="1" applyFont="1" applyFill="1" applyBorder="1" applyAlignment="1">
      <alignment horizontal="right" vertical="center"/>
    </xf>
    <xf numFmtId="0" fontId="24" fillId="0" borderId="2" xfId="1" applyFont="1" applyFill="1" applyBorder="1" applyAlignment="1">
      <alignment horizontal="distributed" vertical="center"/>
    </xf>
    <xf numFmtId="0" fontId="29" fillId="0" borderId="0" xfId="1" applyFont="1">
      <alignment vertical="center"/>
    </xf>
    <xf numFmtId="0" fontId="5" fillId="0" borderId="0" xfId="1" applyFont="1" applyAlignment="1">
      <alignment horizontal="right" vertical="center"/>
    </xf>
    <xf numFmtId="0" fontId="5" fillId="0" borderId="0" xfId="1" applyFont="1">
      <alignment vertical="center"/>
    </xf>
    <xf numFmtId="0" fontId="4" fillId="0" borderId="0" xfId="1" applyFont="1">
      <alignment vertical="center"/>
    </xf>
    <xf numFmtId="0" fontId="4" fillId="0" borderId="1" xfId="1" applyFont="1" applyBorder="1">
      <alignment vertical="center"/>
    </xf>
    <xf numFmtId="0" fontId="4" fillId="0" borderId="1" xfId="1" applyFont="1" applyBorder="1" applyAlignment="1">
      <alignment horizontal="right" vertical="center"/>
    </xf>
    <xf numFmtId="0" fontId="4" fillId="0" borderId="9" xfId="1" applyFont="1" applyBorder="1" applyAlignment="1">
      <alignment horizontal="center" vertical="center"/>
    </xf>
    <xf numFmtId="0" fontId="4" fillId="0" borderId="0" xfId="1" applyFont="1" applyAlignment="1">
      <alignment horizontal="distributed" vertical="center" justifyLastLine="1"/>
    </xf>
    <xf numFmtId="0" fontId="4" fillId="0" borderId="0" xfId="1" applyFont="1" applyAlignment="1">
      <alignment horizontal="distributed" vertical="center" justifyLastLine="1"/>
    </xf>
    <xf numFmtId="0" fontId="4" fillId="0" borderId="1" xfId="1" applyFont="1" applyBorder="1" applyAlignment="1">
      <alignment horizontal="center" vertical="center"/>
    </xf>
    <xf numFmtId="0" fontId="4" fillId="0" borderId="6"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7" xfId="1" applyFont="1" applyBorder="1" applyAlignment="1">
      <alignment horizontal="center" vertical="center"/>
    </xf>
    <xf numFmtId="0" fontId="4" fillId="0" borderId="0" xfId="1" applyFont="1" applyAlignment="1">
      <alignment horizontal="center" vertical="center"/>
    </xf>
    <xf numFmtId="177" fontId="4" fillId="0" borderId="3" xfId="1" applyNumberFormat="1" applyFont="1" applyBorder="1" applyAlignment="1">
      <alignment horizontal="distributed" vertical="center"/>
    </xf>
    <xf numFmtId="3" fontId="4" fillId="0" borderId="2" xfId="1" applyNumberFormat="1" applyFont="1" applyBorder="1" applyAlignment="1">
      <alignment horizontal="right" vertical="center"/>
    </xf>
    <xf numFmtId="3" fontId="4" fillId="0" borderId="0" xfId="1" applyNumberFormat="1" applyFont="1" applyAlignment="1">
      <alignment horizontal="right" vertical="center"/>
    </xf>
    <xf numFmtId="3" fontId="4" fillId="0" borderId="3" xfId="1" applyNumberFormat="1" applyFont="1" applyBorder="1" applyAlignment="1">
      <alignment horizontal="right" vertical="center"/>
    </xf>
    <xf numFmtId="177" fontId="4" fillId="0" borderId="2" xfId="1" applyNumberFormat="1" applyFont="1" applyBorder="1" applyAlignment="1">
      <alignment horizontal="distributed" vertical="center"/>
    </xf>
    <xf numFmtId="177" fontId="4" fillId="0" borderId="0" xfId="1" applyNumberFormat="1" applyFont="1" applyAlignment="1">
      <alignment horizontal="distributed" vertical="center"/>
    </xf>
    <xf numFmtId="177" fontId="6" fillId="0" borderId="0" xfId="1" applyNumberFormat="1" applyFont="1" applyAlignment="1">
      <alignment horizontal="distributed" vertical="center"/>
    </xf>
    <xf numFmtId="3" fontId="27" fillId="0" borderId="2" xfId="1" applyNumberFormat="1" applyFont="1" applyBorder="1" applyAlignment="1">
      <alignment horizontal="right" vertical="center"/>
    </xf>
    <xf numFmtId="3" fontId="27" fillId="0" borderId="0" xfId="1" applyNumberFormat="1" applyFont="1" applyAlignment="1">
      <alignment horizontal="right" vertical="center"/>
    </xf>
    <xf numFmtId="3" fontId="27" fillId="0" borderId="3" xfId="1" applyNumberFormat="1" applyFont="1" applyBorder="1" applyAlignment="1">
      <alignment horizontal="right" vertical="center"/>
    </xf>
    <xf numFmtId="177" fontId="6" fillId="0" borderId="2" xfId="1" applyNumberFormat="1" applyFont="1" applyBorder="1" applyAlignment="1">
      <alignment horizontal="distributed" vertical="center"/>
    </xf>
    <xf numFmtId="0" fontId="6" fillId="0" borderId="0" xfId="1" applyFont="1">
      <alignment vertical="center"/>
    </xf>
    <xf numFmtId="0" fontId="24" fillId="0" borderId="3" xfId="1" applyFont="1" applyBorder="1" applyAlignment="1">
      <alignment horizontal="distributed" vertical="center"/>
    </xf>
    <xf numFmtId="176" fontId="4" fillId="0" borderId="0" xfId="1" quotePrefix="1" applyNumberFormat="1" applyFont="1" applyAlignment="1">
      <alignment horizontal="right" vertical="center"/>
    </xf>
    <xf numFmtId="0" fontId="24" fillId="0" borderId="2" xfId="1" applyFont="1" applyBorder="1" applyAlignment="1">
      <alignment horizontal="distributed" vertical="center"/>
    </xf>
    <xf numFmtId="0" fontId="4" fillId="0" borderId="5" xfId="1" applyFont="1" applyBorder="1" applyAlignment="1">
      <alignment horizontal="distributed" vertical="center"/>
    </xf>
    <xf numFmtId="3" fontId="4" fillId="0" borderId="1" xfId="1" applyNumberFormat="1" applyFont="1" applyBorder="1">
      <alignment vertical="center"/>
    </xf>
    <xf numFmtId="3" fontId="4" fillId="0" borderId="5" xfId="1" applyNumberFormat="1" applyFont="1" applyBorder="1">
      <alignment vertical="center"/>
    </xf>
    <xf numFmtId="0" fontId="4" fillId="0" borderId="1" xfId="1" applyFont="1" applyBorder="1" applyAlignment="1">
      <alignment horizontal="distributed" vertical="center"/>
    </xf>
    <xf numFmtId="3" fontId="29" fillId="0" borderId="0" xfId="1" applyNumberFormat="1" applyFont="1">
      <alignment vertical="center"/>
    </xf>
    <xf numFmtId="0" fontId="29" fillId="0" borderId="0" xfId="1" applyFont="1" applyAlignment="1">
      <alignment horizontal="distributed" vertical="center"/>
    </xf>
    <xf numFmtId="0" fontId="2" fillId="0" borderId="0" xfId="1" applyFont="1" applyAlignment="1">
      <alignment horizontal="distributed" vertical="center"/>
    </xf>
    <xf numFmtId="177" fontId="27" fillId="0" borderId="2" xfId="1" applyNumberFormat="1" applyFont="1" applyBorder="1" applyAlignment="1">
      <alignment horizontal="distributed" vertical="center"/>
    </xf>
    <xf numFmtId="177" fontId="27" fillId="0" borderId="0" xfId="1" applyNumberFormat="1" applyFont="1" applyAlignment="1">
      <alignment horizontal="distributed" vertical="center"/>
    </xf>
    <xf numFmtId="0" fontId="4" fillId="0" borderId="11" xfId="1" applyFont="1" applyBorder="1" applyAlignment="1">
      <alignment horizontal="distributed" vertical="center" justifyLastLine="1"/>
    </xf>
    <xf numFmtId="0" fontId="4" fillId="0" borderId="0" xfId="1" applyFont="1" applyAlignment="1">
      <alignment horizontal="distributed" vertical="center" justifyLastLine="1"/>
    </xf>
    <xf numFmtId="0" fontId="4" fillId="0" borderId="11" xfId="1" applyFont="1" applyBorder="1" applyAlignment="1">
      <alignment horizontal="distributed" vertical="center" justifyLastLine="1"/>
    </xf>
    <xf numFmtId="0" fontId="4" fillId="0" borderId="0" xfId="1" applyFont="1" applyAlignment="1">
      <alignment horizontal="distributed" vertical="center" justifyLastLine="1"/>
    </xf>
    <xf numFmtId="0" fontId="5" fillId="0" borderId="0" xfId="1" applyFont="1" applyAlignment="1">
      <alignment horizontal="left" vertical="center"/>
    </xf>
    <xf numFmtId="0" fontId="33" fillId="0" borderId="0" xfId="1" applyFont="1">
      <alignment vertical="center"/>
    </xf>
    <xf numFmtId="0" fontId="4" fillId="0" borderId="0" xfId="1" applyFont="1" applyAlignment="1">
      <alignment horizontal="right" vertical="center"/>
    </xf>
    <xf numFmtId="0" fontId="24" fillId="0" borderId="0" xfId="1" applyFont="1" applyAlignment="1">
      <alignment horizontal="distributed" vertical="center"/>
    </xf>
    <xf numFmtId="0" fontId="4" fillId="0" borderId="0" xfId="1" applyFont="1" applyAlignment="1">
      <alignment horizontal="distributed" vertical="center"/>
    </xf>
    <xf numFmtId="0" fontId="4" fillId="0" borderId="12"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4" fillId="0" borderId="14" xfId="1" applyFont="1" applyBorder="1" applyAlignment="1">
      <alignment horizontal="distributed" vertical="center" justifyLastLine="1"/>
    </xf>
    <xf numFmtId="0" fontId="4" fillId="0" borderId="10" xfId="1" applyFont="1" applyBorder="1" applyAlignment="1">
      <alignment horizontal="distributed" vertical="center" justifyLastLine="1"/>
    </xf>
    <xf numFmtId="0" fontId="4" fillId="0" borderId="15" xfId="1" applyFont="1" applyBorder="1" applyAlignment="1">
      <alignment horizontal="distributed" vertical="center" justifyLastLine="1"/>
    </xf>
    <xf numFmtId="0" fontId="4" fillId="0" borderId="11" xfId="1" applyFont="1" applyBorder="1" applyAlignment="1">
      <alignment horizontal="distributed" vertical="center" justifyLastLine="1"/>
    </xf>
    <xf numFmtId="0" fontId="4" fillId="0" borderId="9" xfId="1" applyFont="1" applyBorder="1" applyAlignment="1">
      <alignment horizontal="distributed" vertical="center" justifyLastLine="1"/>
    </xf>
    <xf numFmtId="0" fontId="4" fillId="0" borderId="8" xfId="1" applyFont="1" applyBorder="1" applyAlignment="1">
      <alignment horizontal="distributed" vertical="center" justifyLastLine="1"/>
    </xf>
    <xf numFmtId="0" fontId="4" fillId="0" borderId="0" xfId="1" applyFont="1" applyAlignment="1">
      <alignment horizontal="distributed" vertical="center" justifyLastLine="1"/>
    </xf>
    <xf numFmtId="0" fontId="4" fillId="0" borderId="3" xfId="1" applyFont="1" applyBorder="1" applyAlignment="1">
      <alignment horizontal="distributed" vertical="center" justifyLastLine="1"/>
    </xf>
    <xf numFmtId="0" fontId="4" fillId="0" borderId="7" xfId="1" applyFont="1" applyBorder="1" applyAlignment="1">
      <alignment horizontal="distributed" vertical="center" justifyLastLine="1"/>
    </xf>
    <xf numFmtId="0" fontId="4" fillId="0" borderId="4" xfId="1" applyFont="1" applyBorder="1" applyAlignment="1">
      <alignment horizontal="distributed" vertical="center" justifyLastLine="1"/>
    </xf>
    <xf numFmtId="0" fontId="4" fillId="0" borderId="5" xfId="1" applyFont="1" applyBorder="1" applyAlignment="1">
      <alignment horizontal="distributed" vertical="center" justifyLastLine="1"/>
    </xf>
    <xf numFmtId="0" fontId="4" fillId="0" borderId="12" xfId="1" applyFont="1" applyFill="1" applyBorder="1" applyAlignment="1">
      <alignment horizontal="distributed" vertical="center" justifyLastLine="1"/>
    </xf>
    <xf numFmtId="0" fontId="4" fillId="0" borderId="13" xfId="1" applyFont="1" applyFill="1" applyBorder="1" applyAlignment="1">
      <alignment horizontal="distributed" vertical="center" justifyLastLine="1"/>
    </xf>
    <xf numFmtId="0" fontId="4" fillId="0" borderId="14" xfId="1" applyFont="1" applyFill="1" applyBorder="1" applyAlignment="1">
      <alignment horizontal="distributed" vertical="center" justifyLastLine="1"/>
    </xf>
    <xf numFmtId="0" fontId="4" fillId="0" borderId="10" xfId="1" applyFont="1" applyFill="1" applyBorder="1" applyAlignment="1">
      <alignment horizontal="distributed" vertical="center" justifyLastLine="1"/>
    </xf>
    <xf numFmtId="0" fontId="4" fillId="0" borderId="15" xfId="1" applyFont="1" applyFill="1" applyBorder="1" applyAlignment="1">
      <alignment horizontal="distributed" vertical="center" justifyLastLine="1"/>
    </xf>
    <xf numFmtId="0" fontId="4" fillId="0" borderId="11" xfId="1" applyFont="1" applyFill="1" applyBorder="1" applyAlignment="1">
      <alignment horizontal="distributed" vertical="center" justifyLastLine="1"/>
    </xf>
    <xf numFmtId="0" fontId="4" fillId="0" borderId="9" xfId="1" applyFont="1" applyFill="1" applyBorder="1" applyAlignment="1">
      <alignment horizontal="distributed" vertical="center" justifyLastLine="1"/>
    </xf>
    <xf numFmtId="0" fontId="4" fillId="0" borderId="8" xfId="1" applyFont="1" applyFill="1" applyBorder="1" applyAlignment="1">
      <alignment horizontal="distributed" vertical="center" justifyLastLine="1"/>
    </xf>
    <xf numFmtId="0" fontId="4" fillId="0" borderId="0" xfId="1" applyFont="1" applyFill="1" applyBorder="1" applyAlignment="1">
      <alignment horizontal="distributed" vertical="center" justifyLastLine="1"/>
    </xf>
    <xf numFmtId="0" fontId="4" fillId="0" borderId="3" xfId="1" applyFont="1" applyFill="1" applyBorder="1" applyAlignment="1">
      <alignment horizontal="distributed" vertical="center" justifyLastLine="1"/>
    </xf>
    <xf numFmtId="0" fontId="4" fillId="0" borderId="7" xfId="1" applyFont="1" applyFill="1" applyBorder="1" applyAlignment="1">
      <alignment horizontal="distributed" vertical="center" justifyLastLine="1"/>
    </xf>
    <xf numFmtId="0" fontId="4" fillId="0" borderId="4" xfId="1" applyFont="1" applyFill="1" applyBorder="1" applyAlignment="1">
      <alignment horizontal="distributed" vertical="center" justifyLastLine="1"/>
    </xf>
    <xf numFmtId="0" fontId="4" fillId="0" borderId="5" xfId="1"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4" fillId="0" borderId="9" xfId="0" applyFont="1" applyBorder="1" applyAlignment="1">
      <alignment horizontal="center" vertical="center"/>
    </xf>
    <xf numFmtId="0" fontId="15" fillId="0" borderId="2" xfId="0" applyFont="1" applyBorder="1" applyAlignment="1">
      <alignment horizontal="distributed" vertical="center"/>
    </xf>
    <xf numFmtId="0" fontId="15" fillId="0" borderId="0" xfId="0" applyFont="1" applyBorder="1" applyAlignment="1">
      <alignment horizontal="distributed"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17" fillId="0" borderId="2" xfId="0" applyFont="1" applyBorder="1" applyAlignment="1">
      <alignment horizontal="distributed" vertical="center"/>
    </xf>
    <xf numFmtId="0" fontId="17"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9" fillId="0" borderId="2" xfId="0" applyFont="1" applyBorder="1" applyAlignment="1">
      <alignment horizontal="distributed" vertical="center"/>
    </xf>
    <xf numFmtId="0" fontId="9" fillId="0" borderId="0" xfId="0" applyFont="1" applyBorder="1" applyAlignment="1">
      <alignment horizontal="distributed"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0" fillId="0" borderId="2" xfId="0" applyFont="1" applyBorder="1" applyAlignment="1">
      <alignment horizontal="distributed" vertical="center"/>
    </xf>
    <xf numFmtId="0" fontId="20" fillId="0" borderId="0" xfId="0" applyFont="1" applyBorder="1" applyAlignment="1">
      <alignment horizontal="distributed"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3" xfId="0" applyFont="1" applyBorder="1" applyAlignment="1">
      <alignment horizontal="distributed" vertical="center"/>
    </xf>
    <xf numFmtId="0" fontId="4" fillId="0" borderId="3" xfId="0" applyFont="1" applyBorder="1" applyAlignment="1">
      <alignment horizontal="center" vertical="center"/>
    </xf>
    <xf numFmtId="0" fontId="16" fillId="0" borderId="0" xfId="0" applyFont="1" applyBorder="1" applyAlignment="1">
      <alignment horizontal="distributed" vertical="center"/>
    </xf>
    <xf numFmtId="0" fontId="6" fillId="0" borderId="0" xfId="0" applyFont="1" applyBorder="1" applyAlignment="1">
      <alignment horizontal="distributed" vertical="center"/>
    </xf>
    <xf numFmtId="0" fontId="6" fillId="0" borderId="3" xfId="0" applyFont="1" applyBorder="1" applyAlignment="1">
      <alignment horizontal="distributed"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distributed" vertical="center"/>
    </xf>
    <xf numFmtId="0" fontId="4" fillId="0" borderId="5" xfId="0" applyFont="1" applyBorder="1" applyAlignment="1">
      <alignment horizontal="distributed" vertical="center"/>
    </xf>
    <xf numFmtId="0" fontId="4" fillId="0" borderId="9"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9" xfId="0" applyFont="1" applyBorder="1" applyAlignment="1">
      <alignment horizontal="distributed" vertical="center"/>
    </xf>
    <xf numFmtId="0" fontId="4" fillId="0" borderId="8" xfId="0" applyFont="1" applyBorder="1" applyAlignment="1">
      <alignment horizontal="distributed" vertical="center"/>
    </xf>
    <xf numFmtId="0" fontId="4" fillId="0" borderId="0" xfId="0" applyFont="1" applyAlignment="1">
      <alignment horizontal="distributed" vertical="center"/>
    </xf>
    <xf numFmtId="0" fontId="4" fillId="0" borderId="7"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7" xfId="0" applyFont="1" applyBorder="1" applyAlignment="1">
      <alignment horizontal="distributed" vertical="center"/>
    </xf>
    <xf numFmtId="0" fontId="4" fillId="0" borderId="4" xfId="0" applyFont="1" applyBorder="1" applyAlignment="1">
      <alignment horizontal="distributed"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A8A76-1B72-44BD-BB09-F3D6CFFFCEA7}">
  <dimension ref="A1:R32"/>
  <sheetViews>
    <sheetView tabSelected="1" zoomScaleNormal="100" zoomScaleSheetLayoutView="100" workbookViewId="0"/>
  </sheetViews>
  <sheetFormatPr defaultRowHeight="13.5"/>
  <cols>
    <col min="1" max="1" width="24" style="157" customWidth="1"/>
    <col min="2" max="7" width="11" style="157" customWidth="1"/>
    <col min="8" max="11" width="16.25" style="157" customWidth="1"/>
    <col min="12" max="13" width="25" style="157" customWidth="1"/>
    <col min="14" max="14" width="9" style="200"/>
    <col min="15" max="16384" width="9" style="157"/>
  </cols>
  <sheetData>
    <row r="1" spans="1:13" ht="13.5" customHeight="1"/>
    <row r="2" spans="1:13" ht="13.5" customHeight="1">
      <c r="A2" s="199" t="s">
        <v>13</v>
      </c>
      <c r="E2" s="158"/>
      <c r="F2" s="158"/>
      <c r="G2" s="158"/>
      <c r="H2" s="159"/>
      <c r="I2" s="159"/>
    </row>
    <row r="3" spans="1:13" ht="10.5" customHeight="1">
      <c r="E3" s="158"/>
      <c r="F3" s="158"/>
      <c r="G3" s="158"/>
      <c r="H3" s="159"/>
      <c r="I3" s="159"/>
    </row>
    <row r="4" spans="1:13" ht="10.5" customHeight="1">
      <c r="A4" s="160" t="s">
        <v>165</v>
      </c>
    </row>
    <row r="5" spans="1:13" ht="10.5" customHeight="1"/>
    <row r="6" spans="1:13" s="160" customFormat="1" ht="10.5" customHeight="1">
      <c r="A6" s="161" t="s">
        <v>166</v>
      </c>
      <c r="D6" s="161"/>
      <c r="E6" s="161"/>
      <c r="F6" s="161"/>
      <c r="G6" s="161"/>
      <c r="H6" s="161"/>
      <c r="I6" s="161"/>
      <c r="J6" s="161"/>
      <c r="L6" s="162" t="s">
        <v>12</v>
      </c>
      <c r="M6" s="201"/>
    </row>
    <row r="7" spans="1:13" s="160" customFormat="1" ht="10.5">
      <c r="A7" s="163"/>
      <c r="B7" s="204" t="s">
        <v>3</v>
      </c>
      <c r="C7" s="204" t="s">
        <v>4</v>
      </c>
      <c r="D7" s="207" t="s">
        <v>5</v>
      </c>
      <c r="E7" s="208"/>
      <c r="F7" s="208"/>
      <c r="G7" s="209"/>
      <c r="H7" s="208" t="s">
        <v>6</v>
      </c>
      <c r="I7" s="208"/>
      <c r="J7" s="208"/>
      <c r="K7" s="209"/>
      <c r="L7" s="163"/>
      <c r="M7" s="170"/>
    </row>
    <row r="8" spans="1:13" s="160" customFormat="1" ht="10.5">
      <c r="A8" s="198" t="s">
        <v>57</v>
      </c>
      <c r="B8" s="205"/>
      <c r="C8" s="205"/>
      <c r="D8" s="210" t="s">
        <v>7</v>
      </c>
      <c r="E8" s="211"/>
      <c r="F8" s="214" t="s">
        <v>8</v>
      </c>
      <c r="G8" s="211"/>
      <c r="H8" s="208" t="s">
        <v>9</v>
      </c>
      <c r="I8" s="208"/>
      <c r="J8" s="208"/>
      <c r="K8" s="209"/>
      <c r="L8" s="198" t="s">
        <v>57</v>
      </c>
      <c r="M8" s="198"/>
    </row>
    <row r="9" spans="1:13" s="160" customFormat="1" ht="10.5">
      <c r="A9" s="198" t="s">
        <v>56</v>
      </c>
      <c r="B9" s="205"/>
      <c r="C9" s="205"/>
      <c r="D9" s="212"/>
      <c r="E9" s="213"/>
      <c r="F9" s="215"/>
      <c r="G9" s="216"/>
      <c r="H9" s="208" t="s">
        <v>10</v>
      </c>
      <c r="I9" s="209"/>
      <c r="J9" s="207" t="s">
        <v>11</v>
      </c>
      <c r="K9" s="209"/>
      <c r="L9" s="198" t="s">
        <v>56</v>
      </c>
      <c r="M9" s="198"/>
    </row>
    <row r="10" spans="1:13" s="160" customFormat="1" ht="10.5">
      <c r="A10" s="166"/>
      <c r="B10" s="206"/>
      <c r="C10" s="206"/>
      <c r="D10" s="167" t="s">
        <v>3</v>
      </c>
      <c r="E10" s="167" t="s">
        <v>4</v>
      </c>
      <c r="F10" s="167" t="s">
        <v>3</v>
      </c>
      <c r="G10" s="167" t="s">
        <v>4</v>
      </c>
      <c r="H10" s="197" t="s">
        <v>3</v>
      </c>
      <c r="I10" s="167" t="s">
        <v>4</v>
      </c>
      <c r="J10" s="167" t="s">
        <v>3</v>
      </c>
      <c r="K10" s="167" t="s">
        <v>4</v>
      </c>
      <c r="L10" s="166"/>
      <c r="M10" s="170"/>
    </row>
    <row r="11" spans="1:13" s="160" customFormat="1" ht="6" customHeight="1">
      <c r="A11" s="163"/>
      <c r="B11" s="169"/>
      <c r="C11" s="170"/>
      <c r="D11" s="170"/>
      <c r="E11" s="170"/>
      <c r="F11" s="170"/>
      <c r="G11" s="170"/>
      <c r="H11" s="170"/>
      <c r="I11" s="170"/>
      <c r="J11" s="170"/>
      <c r="K11" s="170"/>
      <c r="L11" s="169"/>
      <c r="M11" s="170"/>
    </row>
    <row r="12" spans="1:13" s="160" customFormat="1" ht="10.5" customHeight="1">
      <c r="A12" s="171" t="s">
        <v>172</v>
      </c>
      <c r="B12" s="172">
        <v>46405</v>
      </c>
      <c r="C12" s="173">
        <v>180164</v>
      </c>
      <c r="D12" s="173">
        <v>45804</v>
      </c>
      <c r="E12" s="173">
        <v>176837</v>
      </c>
      <c r="F12" s="173">
        <v>601</v>
      </c>
      <c r="G12" s="173">
        <v>3327</v>
      </c>
      <c r="H12" s="173">
        <v>41074</v>
      </c>
      <c r="I12" s="173">
        <v>155456</v>
      </c>
      <c r="J12" s="173">
        <v>5331</v>
      </c>
      <c r="K12" s="174">
        <v>24708</v>
      </c>
      <c r="L12" s="175" t="s">
        <v>172</v>
      </c>
      <c r="M12" s="176"/>
    </row>
    <row r="13" spans="1:13" s="160" customFormat="1" ht="10.5" customHeight="1">
      <c r="A13" s="176" t="s">
        <v>173</v>
      </c>
      <c r="B13" s="172">
        <v>46410</v>
      </c>
      <c r="C13" s="173">
        <v>180170</v>
      </c>
      <c r="D13" s="173">
        <v>45810</v>
      </c>
      <c r="E13" s="173">
        <v>176844</v>
      </c>
      <c r="F13" s="173">
        <v>600</v>
      </c>
      <c r="G13" s="173">
        <v>3326</v>
      </c>
      <c r="H13" s="173">
        <v>40165</v>
      </c>
      <c r="I13" s="173">
        <v>152454</v>
      </c>
      <c r="J13" s="173">
        <v>6245</v>
      </c>
      <c r="K13" s="174">
        <v>27716</v>
      </c>
      <c r="L13" s="175" t="s">
        <v>173</v>
      </c>
      <c r="M13" s="176"/>
    </row>
    <row r="14" spans="1:13" s="160" customFormat="1" ht="10.5" customHeight="1">
      <c r="A14" s="171" t="s">
        <v>174</v>
      </c>
      <c r="B14" s="172">
        <v>46576</v>
      </c>
      <c r="C14" s="173">
        <v>180969</v>
      </c>
      <c r="D14" s="173">
        <v>45934</v>
      </c>
      <c r="E14" s="173">
        <v>177560</v>
      </c>
      <c r="F14" s="173">
        <v>642</v>
      </c>
      <c r="G14" s="173">
        <v>3409</v>
      </c>
      <c r="H14" s="173">
        <v>40331</v>
      </c>
      <c r="I14" s="173">
        <v>153253</v>
      </c>
      <c r="J14" s="173">
        <v>6245</v>
      </c>
      <c r="K14" s="174">
        <v>27716</v>
      </c>
      <c r="L14" s="175" t="s">
        <v>174</v>
      </c>
      <c r="M14" s="176"/>
    </row>
    <row r="15" spans="1:13" s="160" customFormat="1" ht="10.5" customHeight="1">
      <c r="A15" s="171" t="s">
        <v>175</v>
      </c>
      <c r="B15" s="172">
        <v>49864.6</v>
      </c>
      <c r="C15" s="173">
        <v>206233.90000000002</v>
      </c>
      <c r="D15" s="173">
        <v>49203.600000000006</v>
      </c>
      <c r="E15" s="173">
        <v>202766.9</v>
      </c>
      <c r="F15" s="173">
        <v>660.99999999999989</v>
      </c>
      <c r="G15" s="173">
        <v>3467</v>
      </c>
      <c r="H15" s="173">
        <v>42639.4</v>
      </c>
      <c r="I15" s="173">
        <v>172797.9</v>
      </c>
      <c r="J15" s="173">
        <v>7225.2</v>
      </c>
      <c r="K15" s="174">
        <v>33436</v>
      </c>
      <c r="L15" s="175" t="s">
        <v>175</v>
      </c>
      <c r="M15" s="176"/>
    </row>
    <row r="16" spans="1:13" s="182" customFormat="1" ht="10.5" customHeight="1">
      <c r="A16" s="194" t="s">
        <v>176</v>
      </c>
      <c r="B16" s="178">
        <v>49864.6</v>
      </c>
      <c r="C16" s="179">
        <v>206258.6</v>
      </c>
      <c r="D16" s="179">
        <v>49203.6</v>
      </c>
      <c r="E16" s="179">
        <v>202791.6</v>
      </c>
      <c r="F16" s="179">
        <v>661</v>
      </c>
      <c r="G16" s="179">
        <v>3467</v>
      </c>
      <c r="H16" s="179">
        <v>42654.400000000001</v>
      </c>
      <c r="I16" s="179">
        <v>172870.8</v>
      </c>
      <c r="J16" s="179">
        <v>7210.2</v>
      </c>
      <c r="K16" s="180">
        <v>33387.800000000003</v>
      </c>
      <c r="L16" s="193" t="s">
        <v>176</v>
      </c>
      <c r="M16" s="194"/>
    </row>
    <row r="17" spans="1:18" s="160" customFormat="1" ht="6" customHeight="1">
      <c r="A17" s="170"/>
      <c r="B17" s="172"/>
      <c r="C17" s="173"/>
      <c r="D17" s="173"/>
      <c r="E17" s="173"/>
      <c r="F17" s="173"/>
      <c r="G17" s="173"/>
      <c r="H17" s="173"/>
      <c r="I17" s="173"/>
      <c r="J17" s="173"/>
      <c r="K17" s="174"/>
      <c r="L17" s="170"/>
      <c r="M17" s="170"/>
    </row>
    <row r="18" spans="1:18" s="160" customFormat="1" ht="10.5" customHeight="1">
      <c r="A18" s="183" t="s">
        <v>17</v>
      </c>
      <c r="B18" s="184">
        <v>18868.7</v>
      </c>
      <c r="C18" s="184">
        <v>61589.3</v>
      </c>
      <c r="D18" s="184">
        <v>18796.8</v>
      </c>
      <c r="E18" s="184">
        <v>61374.3</v>
      </c>
      <c r="F18" s="184">
        <v>71.900000000000006</v>
      </c>
      <c r="G18" s="184">
        <v>215</v>
      </c>
      <c r="H18" s="184">
        <v>18816.099999999999</v>
      </c>
      <c r="I18" s="184">
        <v>61429</v>
      </c>
      <c r="J18" s="184">
        <v>52.6</v>
      </c>
      <c r="K18" s="184">
        <v>160.30000000000001</v>
      </c>
      <c r="L18" s="185" t="s">
        <v>17</v>
      </c>
      <c r="M18" s="202"/>
    </row>
    <row r="19" spans="1:18" s="160" customFormat="1" ht="10.5" customHeight="1">
      <c r="A19" s="183" t="s">
        <v>18</v>
      </c>
      <c r="B19" s="184">
        <v>24282.3</v>
      </c>
      <c r="C19" s="184">
        <v>116499.9</v>
      </c>
      <c r="D19" s="184">
        <v>23739</v>
      </c>
      <c r="E19" s="184">
        <v>113349.8</v>
      </c>
      <c r="F19" s="184">
        <v>543.29999999999995</v>
      </c>
      <c r="G19" s="184">
        <v>3150.1</v>
      </c>
      <c r="H19" s="184">
        <v>20116.400000000001</v>
      </c>
      <c r="I19" s="184">
        <v>94966.1</v>
      </c>
      <c r="J19" s="184">
        <v>4165.8999999999996</v>
      </c>
      <c r="K19" s="184">
        <v>21533.8</v>
      </c>
      <c r="L19" s="185" t="s">
        <v>18</v>
      </c>
      <c r="M19" s="202"/>
    </row>
    <row r="20" spans="1:18" s="160" customFormat="1" ht="10.5" customHeight="1">
      <c r="A20" s="183" t="s">
        <v>19</v>
      </c>
      <c r="B20" s="184">
        <v>6713.6</v>
      </c>
      <c r="C20" s="184">
        <v>28169.4</v>
      </c>
      <c r="D20" s="184">
        <v>6667.8</v>
      </c>
      <c r="E20" s="184">
        <v>28067.5</v>
      </c>
      <c r="F20" s="184">
        <v>45.8</v>
      </c>
      <c r="G20" s="184">
        <v>101.9</v>
      </c>
      <c r="H20" s="184">
        <v>3721.9</v>
      </c>
      <c r="I20" s="184">
        <v>16475.7</v>
      </c>
      <c r="J20" s="184">
        <v>2991.7</v>
      </c>
      <c r="K20" s="184">
        <v>11693.7</v>
      </c>
      <c r="L20" s="185" t="s">
        <v>19</v>
      </c>
      <c r="M20" s="202"/>
    </row>
    <row r="21" spans="1:18" s="160" customFormat="1" ht="6" customHeight="1">
      <c r="A21" s="186"/>
      <c r="B21" s="187"/>
      <c r="C21" s="187"/>
      <c r="D21" s="187"/>
      <c r="E21" s="187"/>
      <c r="F21" s="161"/>
      <c r="G21" s="161"/>
      <c r="H21" s="187"/>
      <c r="I21" s="187"/>
      <c r="J21" s="161"/>
      <c r="K21" s="188"/>
      <c r="L21" s="189"/>
      <c r="M21" s="203"/>
    </row>
    <row r="22" spans="1:18" s="160" customFormat="1" ht="10.5" customHeight="1">
      <c r="A22" s="160" t="s">
        <v>121</v>
      </c>
    </row>
    <row r="23" spans="1:18" ht="10.5" customHeight="1">
      <c r="A23" s="160" t="s">
        <v>171</v>
      </c>
    </row>
    <row r="24" spans="1:18" ht="10.5" customHeight="1">
      <c r="A24" s="160"/>
    </row>
    <row r="25" spans="1:18" s="200" customFormat="1" ht="10.5" customHeight="1">
      <c r="A25" s="157"/>
      <c r="B25" s="157"/>
      <c r="C25" s="157"/>
      <c r="D25" s="157"/>
      <c r="E25" s="157"/>
      <c r="F25" s="157"/>
      <c r="G25" s="157"/>
      <c r="H25" s="157"/>
      <c r="I25" s="157"/>
      <c r="J25" s="157"/>
      <c r="K25" s="157"/>
      <c r="L25" s="157"/>
      <c r="M25" s="157"/>
      <c r="O25" s="157"/>
      <c r="P25" s="157"/>
      <c r="Q25" s="157"/>
      <c r="R25" s="157"/>
    </row>
    <row r="26" spans="1:18" s="200" customFormat="1" ht="10.5" customHeight="1">
      <c r="A26" s="157"/>
      <c r="B26" s="157"/>
      <c r="C26" s="157"/>
      <c r="D26" s="157"/>
      <c r="E26" s="157"/>
      <c r="F26" s="157"/>
      <c r="G26" s="157"/>
      <c r="H26" s="157"/>
      <c r="I26" s="157"/>
      <c r="J26" s="157"/>
      <c r="K26" s="157"/>
      <c r="L26" s="157"/>
      <c r="M26" s="157"/>
      <c r="O26" s="157"/>
      <c r="P26" s="157"/>
      <c r="Q26" s="157"/>
      <c r="R26" s="157"/>
    </row>
    <row r="27" spans="1:18" s="200" customFormat="1" ht="10.5" customHeight="1">
      <c r="A27" s="157"/>
      <c r="B27" s="157"/>
      <c r="C27" s="157"/>
      <c r="D27" s="157"/>
      <c r="E27" s="157"/>
      <c r="F27" s="157"/>
      <c r="G27" s="157"/>
      <c r="H27" s="157"/>
      <c r="I27" s="157"/>
      <c r="J27" s="157"/>
      <c r="K27" s="157"/>
      <c r="L27" s="157"/>
      <c r="M27" s="157"/>
      <c r="O27" s="157"/>
      <c r="P27" s="157"/>
      <c r="Q27" s="157"/>
      <c r="R27" s="157"/>
    </row>
    <row r="28" spans="1:18" s="200" customFormat="1" ht="10.5" customHeight="1">
      <c r="A28" s="157"/>
      <c r="B28" s="157"/>
      <c r="C28" s="157"/>
      <c r="D28" s="157"/>
      <c r="E28" s="157"/>
      <c r="F28" s="157"/>
      <c r="G28" s="157"/>
      <c r="H28" s="157"/>
      <c r="I28" s="157"/>
      <c r="J28" s="157"/>
      <c r="K28" s="157"/>
      <c r="L28" s="157"/>
      <c r="M28" s="157"/>
      <c r="O28" s="157"/>
      <c r="P28" s="157"/>
      <c r="Q28" s="157"/>
      <c r="R28" s="157"/>
    </row>
    <row r="29" spans="1:18" ht="10.5" customHeight="1"/>
    <row r="30" spans="1:18" ht="10.5" customHeight="1"/>
    <row r="31" spans="1:18" ht="10.5" customHeight="1"/>
    <row r="32" spans="1:18" ht="10.5" customHeight="1"/>
  </sheetData>
  <sheetProtection sheet="1" formatCells="0" formatRows="0" insertRows="0" deleteRows="0"/>
  <mergeCells count="9">
    <mergeCell ref="B7:B10"/>
    <mergeCell ref="C7:C10"/>
    <mergeCell ref="D7:G7"/>
    <mergeCell ref="H7:K7"/>
    <mergeCell ref="D8:E9"/>
    <mergeCell ref="F8:G9"/>
    <mergeCell ref="H8:K8"/>
    <mergeCell ref="H9:I9"/>
    <mergeCell ref="J9:K9"/>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
  <sheetViews>
    <sheetView zoomScaleNormal="100" zoomScaleSheetLayoutView="100" workbookViewId="0"/>
  </sheetViews>
  <sheetFormatPr defaultRowHeight="13.5"/>
  <cols>
    <col min="1" max="1" width="23.75" style="56" customWidth="1"/>
    <col min="2" max="3" width="11" style="56" customWidth="1"/>
    <col min="4" max="7" width="10.875" style="56" customWidth="1"/>
    <col min="8" max="11" width="16.25" style="56" customWidth="1"/>
    <col min="12" max="16384" width="9" style="56"/>
  </cols>
  <sheetData>
    <row r="1" spans="1:16" ht="13.5" customHeight="1"/>
    <row r="2" spans="1:16" ht="13.5" customHeight="1">
      <c r="A2" s="57" t="s">
        <v>13</v>
      </c>
      <c r="E2" s="58"/>
      <c r="F2" s="58"/>
      <c r="H2" s="57"/>
      <c r="I2" s="57"/>
    </row>
    <row r="3" spans="1:16" ht="13.5" customHeight="1">
      <c r="E3" s="58"/>
      <c r="F3" s="58"/>
      <c r="G3" s="58"/>
      <c r="H3" s="57"/>
      <c r="I3" s="57"/>
    </row>
    <row r="4" spans="1:16" ht="10.5" customHeight="1">
      <c r="A4" s="59" t="s">
        <v>113</v>
      </c>
      <c r="B4" s="59"/>
      <c r="C4" s="60"/>
      <c r="D4" s="60"/>
      <c r="E4" s="60"/>
      <c r="F4" s="58"/>
      <c r="G4" s="58"/>
      <c r="I4" s="60"/>
      <c r="J4" s="60"/>
      <c r="K4" s="60"/>
      <c r="L4" s="60"/>
      <c r="M4" s="60"/>
      <c r="N4" s="60"/>
      <c r="O4" s="60"/>
      <c r="P4" s="60"/>
    </row>
    <row r="5" spans="1:16" ht="10.5" customHeight="1">
      <c r="A5" s="60" t="s">
        <v>127</v>
      </c>
      <c r="B5" s="59"/>
      <c r="C5" s="60"/>
      <c r="D5" s="60"/>
      <c r="E5" s="60"/>
      <c r="F5" s="58"/>
      <c r="G5" s="58"/>
      <c r="H5" s="60"/>
      <c r="I5" s="60"/>
      <c r="J5" s="60"/>
      <c r="K5" s="60"/>
      <c r="L5" s="60"/>
      <c r="M5" s="60"/>
      <c r="N5" s="60"/>
      <c r="O5" s="60"/>
      <c r="P5" s="60"/>
    </row>
    <row r="6" spans="1:16" ht="10.5" customHeight="1">
      <c r="A6" s="59" t="s">
        <v>115</v>
      </c>
      <c r="B6" s="59"/>
      <c r="C6" s="60"/>
      <c r="D6" s="60"/>
      <c r="E6" s="60"/>
      <c r="F6" s="58"/>
      <c r="G6" s="58"/>
      <c r="I6" s="60"/>
      <c r="J6" s="60"/>
      <c r="K6" s="60"/>
      <c r="L6" s="60"/>
      <c r="M6" s="60"/>
      <c r="N6" s="60"/>
      <c r="O6" s="60"/>
      <c r="P6" s="60"/>
    </row>
    <row r="7" spans="1:16" ht="10.5" customHeight="1">
      <c r="A7" s="60" t="s">
        <v>128</v>
      </c>
      <c r="B7" s="59"/>
      <c r="C7" s="60"/>
      <c r="D7" s="60"/>
      <c r="E7" s="60"/>
      <c r="F7" s="58"/>
      <c r="G7" s="58"/>
      <c r="H7" s="60"/>
      <c r="I7" s="60"/>
      <c r="J7" s="60"/>
      <c r="K7" s="60"/>
      <c r="L7" s="60"/>
      <c r="M7" s="60"/>
      <c r="N7" s="60"/>
      <c r="O7" s="60"/>
      <c r="P7" s="60"/>
    </row>
    <row r="8" spans="1:16" ht="10.5" customHeight="1">
      <c r="A8" s="59" t="s">
        <v>129</v>
      </c>
      <c r="B8" s="59"/>
      <c r="C8" s="60"/>
      <c r="D8" s="60"/>
      <c r="E8" s="60"/>
      <c r="H8" s="60"/>
      <c r="I8" s="60"/>
      <c r="J8" s="60"/>
      <c r="K8" s="60"/>
      <c r="L8" s="60"/>
      <c r="M8" s="60"/>
      <c r="N8" s="60"/>
      <c r="O8" s="60"/>
      <c r="P8" s="60"/>
    </row>
    <row r="9" spans="1:16" ht="10.5" customHeight="1">
      <c r="A9" s="59"/>
      <c r="B9" s="59"/>
      <c r="C9" s="60"/>
      <c r="D9" s="60"/>
      <c r="E9" s="60"/>
    </row>
    <row r="10" spans="1:16" s="60" customFormat="1" ht="10.5" customHeight="1">
      <c r="A10" s="62" t="s">
        <v>23</v>
      </c>
      <c r="D10" s="62"/>
      <c r="E10" s="62"/>
      <c r="F10" s="62"/>
      <c r="G10" s="62"/>
      <c r="H10" s="62"/>
      <c r="I10" s="62"/>
      <c r="J10" s="62"/>
      <c r="K10" s="63" t="s">
        <v>12</v>
      </c>
    </row>
    <row r="11" spans="1:16" s="66" customFormat="1" ht="12" customHeight="1">
      <c r="A11" s="64"/>
      <c r="B11" s="230" t="s">
        <v>3</v>
      </c>
      <c r="C11" s="230" t="s">
        <v>4</v>
      </c>
      <c r="D11" s="233" t="s">
        <v>5</v>
      </c>
      <c r="E11" s="234"/>
      <c r="F11" s="234"/>
      <c r="G11" s="235"/>
      <c r="H11" s="234" t="s">
        <v>6</v>
      </c>
      <c r="I11" s="234"/>
      <c r="J11" s="234"/>
      <c r="K11" s="234"/>
    </row>
    <row r="12" spans="1:16" s="66" customFormat="1" ht="12" customHeight="1">
      <c r="A12" s="67" t="s">
        <v>57</v>
      </c>
      <c r="B12" s="231"/>
      <c r="C12" s="231"/>
      <c r="D12" s="236" t="s">
        <v>7</v>
      </c>
      <c r="E12" s="237"/>
      <c r="F12" s="240" t="s">
        <v>8</v>
      </c>
      <c r="G12" s="237"/>
      <c r="H12" s="234" t="s">
        <v>9</v>
      </c>
      <c r="I12" s="234"/>
      <c r="J12" s="234"/>
      <c r="K12" s="234"/>
    </row>
    <row r="13" spans="1:16" s="66" customFormat="1" ht="12" customHeight="1">
      <c r="A13" s="67" t="s">
        <v>56</v>
      </c>
      <c r="B13" s="231"/>
      <c r="C13" s="231"/>
      <c r="D13" s="238"/>
      <c r="E13" s="239"/>
      <c r="F13" s="241"/>
      <c r="G13" s="242"/>
      <c r="H13" s="234" t="s">
        <v>10</v>
      </c>
      <c r="I13" s="235"/>
      <c r="J13" s="233" t="s">
        <v>11</v>
      </c>
      <c r="K13" s="234"/>
    </row>
    <row r="14" spans="1:16" s="60" customFormat="1" ht="12" customHeight="1">
      <c r="A14" s="68"/>
      <c r="B14" s="232"/>
      <c r="C14" s="232"/>
      <c r="D14" s="69" t="s">
        <v>3</v>
      </c>
      <c r="E14" s="69" t="s">
        <v>4</v>
      </c>
      <c r="F14" s="69" t="s">
        <v>3</v>
      </c>
      <c r="G14" s="69" t="s">
        <v>4</v>
      </c>
      <c r="H14" s="65" t="s">
        <v>3</v>
      </c>
      <c r="I14" s="69" t="s">
        <v>4</v>
      </c>
      <c r="J14" s="69" t="s">
        <v>3</v>
      </c>
      <c r="K14" s="101" t="s">
        <v>4</v>
      </c>
    </row>
    <row r="15" spans="1:16" s="60" customFormat="1" ht="10.5" customHeight="1">
      <c r="A15" s="64"/>
      <c r="B15" s="70"/>
      <c r="C15" s="71"/>
      <c r="D15" s="71"/>
      <c r="E15" s="71"/>
      <c r="F15" s="71"/>
      <c r="G15" s="71"/>
      <c r="H15" s="71"/>
      <c r="I15" s="71"/>
      <c r="J15" s="71"/>
      <c r="K15" s="71"/>
    </row>
    <row r="16" spans="1:16" s="76" customFormat="1" ht="10.5" customHeight="1">
      <c r="A16" s="98" t="s">
        <v>122</v>
      </c>
      <c r="B16" s="73">
        <v>44993</v>
      </c>
      <c r="C16" s="74">
        <v>173053</v>
      </c>
      <c r="D16" s="74">
        <v>44392</v>
      </c>
      <c r="E16" s="74">
        <v>169726</v>
      </c>
      <c r="F16" s="74">
        <v>601</v>
      </c>
      <c r="G16" s="74">
        <v>3327</v>
      </c>
      <c r="H16" s="74">
        <v>40177</v>
      </c>
      <c r="I16" s="74">
        <v>151076</v>
      </c>
      <c r="J16" s="74">
        <v>4816</v>
      </c>
      <c r="K16" s="74">
        <v>21977</v>
      </c>
    </row>
    <row r="17" spans="1:11" s="66" customFormat="1" ht="10.5" customHeight="1">
      <c r="A17" s="99" t="s">
        <v>123</v>
      </c>
      <c r="B17" s="73">
        <v>45097</v>
      </c>
      <c r="C17" s="74">
        <v>173473</v>
      </c>
      <c r="D17" s="74">
        <v>44496</v>
      </c>
      <c r="E17" s="74">
        <v>170146</v>
      </c>
      <c r="F17" s="74">
        <v>601</v>
      </c>
      <c r="G17" s="74">
        <v>3327</v>
      </c>
      <c r="H17" s="74">
        <v>40241</v>
      </c>
      <c r="I17" s="74">
        <v>151324</v>
      </c>
      <c r="J17" s="74">
        <v>4856</v>
      </c>
      <c r="K17" s="74">
        <v>22149</v>
      </c>
    </row>
    <row r="18" spans="1:11" s="66" customFormat="1" ht="10.5" customHeight="1">
      <c r="A18" s="99" t="s">
        <v>124</v>
      </c>
      <c r="B18" s="73">
        <v>45097</v>
      </c>
      <c r="C18" s="74">
        <v>173473</v>
      </c>
      <c r="D18" s="74">
        <v>44496</v>
      </c>
      <c r="E18" s="74">
        <v>170146</v>
      </c>
      <c r="F18" s="74">
        <v>601</v>
      </c>
      <c r="G18" s="74">
        <v>3326</v>
      </c>
      <c r="H18" s="74">
        <v>40241</v>
      </c>
      <c r="I18" s="74">
        <v>151324</v>
      </c>
      <c r="J18" s="74">
        <v>4856</v>
      </c>
      <c r="K18" s="74">
        <v>22149</v>
      </c>
    </row>
    <row r="19" spans="1:11" s="66" customFormat="1" ht="10.5" customHeight="1">
      <c r="A19" s="99" t="s">
        <v>125</v>
      </c>
      <c r="B19" s="73">
        <v>45379</v>
      </c>
      <c r="C19" s="74">
        <v>174908</v>
      </c>
      <c r="D19" s="74">
        <v>44778</v>
      </c>
      <c r="E19" s="74">
        <v>171581</v>
      </c>
      <c r="F19" s="74">
        <v>601</v>
      </c>
      <c r="G19" s="74">
        <v>3327</v>
      </c>
      <c r="H19" s="74">
        <v>40523</v>
      </c>
      <c r="I19" s="74">
        <v>152759</v>
      </c>
      <c r="J19" s="74">
        <v>4856</v>
      </c>
      <c r="K19" s="74">
        <v>22149</v>
      </c>
    </row>
    <row r="20" spans="1:11" s="83" customFormat="1" ht="10.5" customHeight="1">
      <c r="A20" s="100" t="s">
        <v>126</v>
      </c>
      <c r="B20" s="80">
        <v>45544</v>
      </c>
      <c r="C20" s="81">
        <v>175481</v>
      </c>
      <c r="D20" s="81">
        <v>44943</v>
      </c>
      <c r="E20" s="81">
        <v>172154</v>
      </c>
      <c r="F20" s="81">
        <v>601</v>
      </c>
      <c r="G20" s="81">
        <v>3327</v>
      </c>
      <c r="H20" s="81">
        <v>40645</v>
      </c>
      <c r="I20" s="81">
        <v>153236</v>
      </c>
      <c r="J20" s="81">
        <v>4899</v>
      </c>
      <c r="K20" s="81">
        <v>22245</v>
      </c>
    </row>
    <row r="21" spans="1:11" s="66" customFormat="1" ht="10.5" customHeight="1">
      <c r="A21" s="71"/>
      <c r="B21" s="73"/>
      <c r="C21" s="74"/>
      <c r="D21" s="74"/>
      <c r="E21" s="74"/>
      <c r="F21" s="74"/>
      <c r="G21" s="74"/>
      <c r="H21" s="74"/>
      <c r="I21" s="74"/>
      <c r="J21" s="74"/>
      <c r="K21" s="74"/>
    </row>
    <row r="22" spans="1:11" s="66" customFormat="1" ht="10.5" customHeight="1">
      <c r="A22" s="86" t="s">
        <v>17</v>
      </c>
      <c r="B22" s="87">
        <v>18698</v>
      </c>
      <c r="C22" s="87">
        <v>60681</v>
      </c>
      <c r="D22" s="87">
        <v>18625</v>
      </c>
      <c r="E22" s="87">
        <v>60466</v>
      </c>
      <c r="F22" s="87">
        <v>72</v>
      </c>
      <c r="G22" s="87">
        <v>215</v>
      </c>
      <c r="H22" s="87">
        <v>18645</v>
      </c>
      <c r="I22" s="87">
        <v>60521</v>
      </c>
      <c r="J22" s="87">
        <v>53</v>
      </c>
      <c r="K22" s="87">
        <v>160</v>
      </c>
    </row>
    <row r="23" spans="1:11" s="66" customFormat="1" ht="10.5" customHeight="1">
      <c r="A23" s="86" t="s">
        <v>18</v>
      </c>
      <c r="B23" s="87">
        <v>20258</v>
      </c>
      <c r="C23" s="87">
        <v>86979</v>
      </c>
      <c r="D23" s="87">
        <v>19760</v>
      </c>
      <c r="E23" s="87">
        <v>83941</v>
      </c>
      <c r="F23" s="87">
        <v>499</v>
      </c>
      <c r="G23" s="87">
        <v>3038</v>
      </c>
      <c r="H23" s="87">
        <v>17165</v>
      </c>
      <c r="I23" s="87">
        <v>72455</v>
      </c>
      <c r="J23" s="87">
        <v>3093</v>
      </c>
      <c r="K23" s="87">
        <v>14524</v>
      </c>
    </row>
    <row r="24" spans="1:11" s="60" customFormat="1" ht="10.5" customHeight="1">
      <c r="A24" s="89" t="s">
        <v>19</v>
      </c>
      <c r="B24" s="87">
        <v>6588</v>
      </c>
      <c r="C24" s="87">
        <v>27821</v>
      </c>
      <c r="D24" s="87">
        <v>6558</v>
      </c>
      <c r="E24" s="87">
        <v>27747</v>
      </c>
      <c r="F24" s="87">
        <v>30</v>
      </c>
      <c r="G24" s="87">
        <v>74</v>
      </c>
      <c r="H24" s="87">
        <v>4835</v>
      </c>
      <c r="I24" s="87">
        <v>20260</v>
      </c>
      <c r="J24" s="87">
        <v>1753</v>
      </c>
      <c r="K24" s="87">
        <v>7561</v>
      </c>
    </row>
    <row r="25" spans="1:11" s="60" customFormat="1" ht="10.5" customHeight="1">
      <c r="A25" s="90"/>
      <c r="B25" s="91"/>
      <c r="C25" s="91"/>
      <c r="D25" s="91"/>
      <c r="E25" s="91"/>
      <c r="F25" s="62"/>
      <c r="G25" s="62"/>
      <c r="H25" s="91"/>
      <c r="I25" s="91"/>
      <c r="J25" s="62"/>
      <c r="K25" s="91"/>
    </row>
    <row r="26" spans="1:11" s="66" customFormat="1" ht="10.5" customHeight="1">
      <c r="A26" s="66" t="s">
        <v>121</v>
      </c>
    </row>
    <row r="27" spans="1:11" ht="10.5" customHeight="1">
      <c r="A27" s="60" t="s">
        <v>92</v>
      </c>
    </row>
    <row r="28" spans="1:11" ht="10.5" customHeight="1">
      <c r="A28" s="94"/>
    </row>
    <row r="29" spans="1:11" ht="10.5" customHeight="1">
      <c r="B29" s="95"/>
      <c r="C29" s="96"/>
    </row>
    <row r="30" spans="1:11" ht="10.5" customHeight="1">
      <c r="C30" s="97"/>
    </row>
    <row r="31" spans="1:11" ht="10.5" customHeight="1"/>
    <row r="32" spans="1:11" ht="10.5" customHeight="1"/>
    <row r="33" ht="10.5" customHeight="1"/>
    <row r="34" ht="10.5" customHeight="1"/>
    <row r="35" ht="10.5" customHeight="1"/>
    <row r="36" ht="10.5" customHeight="1"/>
    <row r="37" ht="10.5" customHeight="1"/>
    <row r="38" ht="10.5" customHeight="1"/>
    <row r="39" ht="10.5" customHeight="1"/>
  </sheetData>
  <mergeCells count="9">
    <mergeCell ref="B11:B14"/>
    <mergeCell ref="C11:C14"/>
    <mergeCell ref="D11:G11"/>
    <mergeCell ref="H11:K11"/>
    <mergeCell ref="D12:E13"/>
    <mergeCell ref="F12:G13"/>
    <mergeCell ref="H12:K12"/>
    <mergeCell ref="H13:I13"/>
    <mergeCell ref="J13:K13"/>
  </mergeCells>
  <phoneticPr fontId="11"/>
  <pageMargins left="0.6692913385826772" right="0.6692913385826772" top="0.78740157480314965" bottom="0.86614173228346458"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9"/>
  <sheetViews>
    <sheetView zoomScaleNormal="100" zoomScaleSheetLayoutView="100" workbookViewId="0"/>
  </sheetViews>
  <sheetFormatPr defaultRowHeight="13.5"/>
  <cols>
    <col min="1" max="1" width="23.75" style="56" customWidth="1"/>
    <col min="2" max="3" width="11" style="56" customWidth="1"/>
    <col min="4" max="7" width="10.875" style="56" customWidth="1"/>
    <col min="8" max="11" width="16.25" style="56" customWidth="1"/>
    <col min="12" max="12" width="24.25" style="56" customWidth="1"/>
    <col min="13" max="16384" width="9" style="56"/>
  </cols>
  <sheetData>
    <row r="1" spans="1:12" ht="13.5" customHeight="1"/>
    <row r="2" spans="1:12" ht="13.5" customHeight="1">
      <c r="A2" s="57" t="s">
        <v>112</v>
      </c>
      <c r="E2" s="58"/>
      <c r="F2" s="58"/>
      <c r="G2" s="58"/>
      <c r="H2" s="57"/>
      <c r="I2" s="57"/>
    </row>
    <row r="3" spans="1:12" ht="10.5" customHeight="1">
      <c r="E3" s="58"/>
      <c r="F3" s="58"/>
      <c r="G3" s="58"/>
      <c r="H3" s="57"/>
      <c r="I3" s="57"/>
    </row>
    <row r="4" spans="1:12" s="61" customFormat="1" ht="10.5" customHeight="1">
      <c r="A4" s="59" t="s">
        <v>113</v>
      </c>
      <c r="B4" s="59"/>
      <c r="C4" s="60"/>
      <c r="D4" s="60"/>
      <c r="E4" s="60"/>
      <c r="G4" s="60"/>
      <c r="H4" s="60"/>
      <c r="I4" s="60"/>
      <c r="J4" s="60"/>
      <c r="K4" s="60"/>
      <c r="L4" s="60"/>
    </row>
    <row r="5" spans="1:12" s="61" customFormat="1" ht="10.5" customHeight="1">
      <c r="A5" s="59" t="s">
        <v>114</v>
      </c>
      <c r="B5" s="59"/>
      <c r="C5" s="60"/>
      <c r="D5" s="60"/>
      <c r="E5" s="60"/>
      <c r="G5" s="60"/>
      <c r="H5" s="60"/>
      <c r="I5" s="60"/>
      <c r="J5" s="60"/>
      <c r="K5" s="60"/>
      <c r="L5" s="60"/>
    </row>
    <row r="6" spans="1:12" s="61" customFormat="1" ht="10.5" customHeight="1">
      <c r="A6" s="59" t="s">
        <v>115</v>
      </c>
      <c r="B6" s="59"/>
      <c r="C6" s="60"/>
      <c r="D6" s="60"/>
      <c r="E6" s="60"/>
      <c r="G6" s="60"/>
      <c r="H6" s="60"/>
      <c r="I6" s="60"/>
      <c r="J6" s="60"/>
      <c r="K6" s="60"/>
      <c r="L6" s="60"/>
    </row>
    <row r="7" spans="1:12" s="61" customFormat="1" ht="10.5" customHeight="1">
      <c r="A7" s="59" t="s">
        <v>116</v>
      </c>
      <c r="B7" s="59"/>
      <c r="C7" s="60"/>
      <c r="D7" s="60"/>
      <c r="E7" s="60"/>
      <c r="G7" s="60"/>
      <c r="H7" s="60"/>
      <c r="I7" s="60"/>
      <c r="J7" s="60"/>
      <c r="K7" s="60"/>
      <c r="L7" s="60"/>
    </row>
    <row r="8" spans="1:12" s="61" customFormat="1" ht="10.5" customHeight="1">
      <c r="A8" s="59" t="s">
        <v>117</v>
      </c>
      <c r="B8" s="59"/>
      <c r="C8" s="60"/>
      <c r="D8" s="60"/>
      <c r="E8" s="60"/>
      <c r="G8" s="60"/>
      <c r="H8" s="60"/>
      <c r="I8" s="60"/>
      <c r="J8" s="60"/>
      <c r="K8" s="60"/>
      <c r="L8" s="60"/>
    </row>
    <row r="9" spans="1:12" ht="10.5" customHeight="1"/>
    <row r="10" spans="1:12" s="60" customFormat="1" ht="10.5" customHeight="1">
      <c r="A10" s="62" t="s">
        <v>118</v>
      </c>
      <c r="D10" s="62"/>
      <c r="E10" s="62"/>
      <c r="F10" s="62"/>
      <c r="G10" s="62"/>
      <c r="H10" s="62"/>
      <c r="I10" s="62"/>
      <c r="J10" s="62"/>
      <c r="L10" s="63" t="s">
        <v>12</v>
      </c>
    </row>
    <row r="11" spans="1:12" s="66" customFormat="1" ht="12" customHeight="1">
      <c r="A11" s="64"/>
      <c r="B11" s="230" t="s">
        <v>3</v>
      </c>
      <c r="C11" s="230" t="s">
        <v>4</v>
      </c>
      <c r="D11" s="233" t="s">
        <v>5</v>
      </c>
      <c r="E11" s="234"/>
      <c r="F11" s="234"/>
      <c r="G11" s="235"/>
      <c r="H11" s="234" t="s">
        <v>6</v>
      </c>
      <c r="I11" s="234"/>
      <c r="J11" s="234"/>
      <c r="K11" s="235"/>
      <c r="L11" s="64"/>
    </row>
    <row r="12" spans="1:12" s="66" customFormat="1" ht="12" customHeight="1">
      <c r="A12" s="67" t="s">
        <v>57</v>
      </c>
      <c r="B12" s="231"/>
      <c r="C12" s="231"/>
      <c r="D12" s="236" t="s">
        <v>7</v>
      </c>
      <c r="E12" s="237"/>
      <c r="F12" s="240" t="s">
        <v>8</v>
      </c>
      <c r="G12" s="237"/>
      <c r="H12" s="234" t="s">
        <v>9</v>
      </c>
      <c r="I12" s="234"/>
      <c r="J12" s="234"/>
      <c r="K12" s="235"/>
      <c r="L12" s="67" t="s">
        <v>57</v>
      </c>
    </row>
    <row r="13" spans="1:12" s="66" customFormat="1" ht="12" customHeight="1">
      <c r="A13" s="67" t="s">
        <v>56</v>
      </c>
      <c r="B13" s="231"/>
      <c r="C13" s="231"/>
      <c r="D13" s="238"/>
      <c r="E13" s="239"/>
      <c r="F13" s="241"/>
      <c r="G13" s="242"/>
      <c r="H13" s="234" t="s">
        <v>10</v>
      </c>
      <c r="I13" s="235"/>
      <c r="J13" s="233" t="s">
        <v>11</v>
      </c>
      <c r="K13" s="235"/>
      <c r="L13" s="67" t="s">
        <v>56</v>
      </c>
    </row>
    <row r="14" spans="1:12" s="60" customFormat="1" ht="12" customHeight="1">
      <c r="A14" s="68"/>
      <c r="B14" s="232"/>
      <c r="C14" s="232"/>
      <c r="D14" s="69" t="s">
        <v>3</v>
      </c>
      <c r="E14" s="69" t="s">
        <v>4</v>
      </c>
      <c r="F14" s="69" t="s">
        <v>3</v>
      </c>
      <c r="G14" s="69" t="s">
        <v>4</v>
      </c>
      <c r="H14" s="65" t="s">
        <v>3</v>
      </c>
      <c r="I14" s="69" t="s">
        <v>4</v>
      </c>
      <c r="J14" s="69" t="s">
        <v>3</v>
      </c>
      <c r="K14" s="69" t="s">
        <v>4</v>
      </c>
      <c r="L14" s="68"/>
    </row>
    <row r="15" spans="1:12" s="60" customFormat="1" ht="10.5" customHeight="1">
      <c r="A15" s="64"/>
      <c r="B15" s="70"/>
      <c r="C15" s="71"/>
      <c r="D15" s="71"/>
      <c r="E15" s="71"/>
      <c r="F15" s="71"/>
      <c r="G15" s="71"/>
      <c r="H15" s="71"/>
      <c r="I15" s="71"/>
      <c r="J15" s="71"/>
      <c r="K15" s="71"/>
      <c r="L15" s="70"/>
    </row>
    <row r="16" spans="1:12" s="76" customFormat="1" ht="10.5" customHeight="1">
      <c r="A16" s="72" t="s">
        <v>94</v>
      </c>
      <c r="B16" s="73">
        <v>44328</v>
      </c>
      <c r="C16" s="74">
        <v>169687</v>
      </c>
      <c r="D16" s="74">
        <v>43727</v>
      </c>
      <c r="E16" s="74">
        <v>166360</v>
      </c>
      <c r="F16" s="74">
        <v>601</v>
      </c>
      <c r="G16" s="74">
        <v>3327</v>
      </c>
      <c r="H16" s="74">
        <v>39670</v>
      </c>
      <c r="I16" s="74">
        <v>148530</v>
      </c>
      <c r="J16" s="74">
        <v>4658</v>
      </c>
      <c r="K16" s="74">
        <v>21157</v>
      </c>
      <c r="L16" s="75" t="s">
        <v>108</v>
      </c>
    </row>
    <row r="17" spans="1:12" s="66" customFormat="1" ht="10.5" customHeight="1">
      <c r="A17" s="77" t="s">
        <v>101</v>
      </c>
      <c r="B17" s="73">
        <v>44993</v>
      </c>
      <c r="C17" s="74">
        <v>173053</v>
      </c>
      <c r="D17" s="74">
        <v>44392</v>
      </c>
      <c r="E17" s="74">
        <v>169726</v>
      </c>
      <c r="F17" s="74">
        <v>601</v>
      </c>
      <c r="G17" s="74">
        <v>3327</v>
      </c>
      <c r="H17" s="74">
        <v>40177</v>
      </c>
      <c r="I17" s="74">
        <v>151076</v>
      </c>
      <c r="J17" s="74">
        <v>4816</v>
      </c>
      <c r="K17" s="74">
        <v>21977</v>
      </c>
      <c r="L17" s="78" t="s">
        <v>101</v>
      </c>
    </row>
    <row r="18" spans="1:12" s="66" customFormat="1" ht="10.5" customHeight="1">
      <c r="A18" s="77" t="s">
        <v>107</v>
      </c>
      <c r="B18" s="73">
        <v>45097</v>
      </c>
      <c r="C18" s="74">
        <v>173473</v>
      </c>
      <c r="D18" s="74">
        <v>44496</v>
      </c>
      <c r="E18" s="74">
        <v>170146</v>
      </c>
      <c r="F18" s="74">
        <v>601</v>
      </c>
      <c r="G18" s="74">
        <v>3327</v>
      </c>
      <c r="H18" s="74">
        <v>40241</v>
      </c>
      <c r="I18" s="74">
        <v>151324</v>
      </c>
      <c r="J18" s="74">
        <v>4856</v>
      </c>
      <c r="K18" s="74">
        <v>22149</v>
      </c>
      <c r="L18" s="78" t="s">
        <v>107</v>
      </c>
    </row>
    <row r="19" spans="1:12" s="66" customFormat="1" ht="10.5" customHeight="1">
      <c r="A19" s="77" t="s">
        <v>119</v>
      </c>
      <c r="B19" s="73">
        <v>45097</v>
      </c>
      <c r="C19" s="74">
        <v>173473</v>
      </c>
      <c r="D19" s="74">
        <v>44496</v>
      </c>
      <c r="E19" s="74">
        <v>170146</v>
      </c>
      <c r="F19" s="74">
        <v>601</v>
      </c>
      <c r="G19" s="74">
        <v>3326</v>
      </c>
      <c r="H19" s="74">
        <v>40241</v>
      </c>
      <c r="I19" s="74">
        <v>151324</v>
      </c>
      <c r="J19" s="74">
        <v>4856</v>
      </c>
      <c r="K19" s="74">
        <v>22149</v>
      </c>
      <c r="L19" s="78" t="s">
        <v>119</v>
      </c>
    </row>
    <row r="20" spans="1:12" s="83" customFormat="1" ht="10.5" customHeight="1">
      <c r="A20" s="79" t="s">
        <v>120</v>
      </c>
      <c r="B20" s="80">
        <v>45379</v>
      </c>
      <c r="C20" s="81">
        <v>174908</v>
      </c>
      <c r="D20" s="81">
        <v>44778</v>
      </c>
      <c r="E20" s="81">
        <v>171581</v>
      </c>
      <c r="F20" s="81">
        <v>601</v>
      </c>
      <c r="G20" s="81">
        <v>3327</v>
      </c>
      <c r="H20" s="81">
        <v>40523</v>
      </c>
      <c r="I20" s="81">
        <v>152759</v>
      </c>
      <c r="J20" s="81">
        <v>4856</v>
      </c>
      <c r="K20" s="81">
        <v>22149</v>
      </c>
      <c r="L20" s="82" t="s">
        <v>120</v>
      </c>
    </row>
    <row r="21" spans="1:12" s="66" customFormat="1" ht="10.5" customHeight="1">
      <c r="A21" s="71"/>
      <c r="B21" s="73"/>
      <c r="C21" s="74"/>
      <c r="D21" s="74"/>
      <c r="E21" s="74"/>
      <c r="F21" s="74"/>
      <c r="G21" s="74"/>
      <c r="H21" s="74"/>
      <c r="I21" s="74"/>
      <c r="J21" s="74"/>
      <c r="K21" s="84"/>
      <c r="L21" s="85"/>
    </row>
    <row r="22" spans="1:12" s="66" customFormat="1" ht="10.5" customHeight="1">
      <c r="A22" s="86" t="s">
        <v>17</v>
      </c>
      <c r="B22" s="87">
        <v>18697</v>
      </c>
      <c r="C22" s="87">
        <v>60681</v>
      </c>
      <c r="D22" s="87">
        <v>18625</v>
      </c>
      <c r="E22" s="87">
        <v>60466</v>
      </c>
      <c r="F22" s="87">
        <v>72</v>
      </c>
      <c r="G22" s="87">
        <v>215</v>
      </c>
      <c r="H22" s="87">
        <v>18645</v>
      </c>
      <c r="I22" s="87">
        <v>60521</v>
      </c>
      <c r="J22" s="87">
        <v>52</v>
      </c>
      <c r="K22" s="87">
        <v>160</v>
      </c>
      <c r="L22" s="88" t="s">
        <v>17</v>
      </c>
    </row>
    <row r="23" spans="1:12" s="66" customFormat="1" ht="10.5" customHeight="1">
      <c r="A23" s="86" t="s">
        <v>18</v>
      </c>
      <c r="B23" s="87">
        <v>20136</v>
      </c>
      <c r="C23" s="87">
        <v>86503</v>
      </c>
      <c r="D23" s="87">
        <v>19637</v>
      </c>
      <c r="E23" s="87">
        <v>83465</v>
      </c>
      <c r="F23" s="87">
        <v>499</v>
      </c>
      <c r="G23" s="87">
        <v>3038</v>
      </c>
      <c r="H23" s="87">
        <v>17043</v>
      </c>
      <c r="I23" s="87">
        <v>71979</v>
      </c>
      <c r="J23" s="87">
        <v>3093</v>
      </c>
      <c r="K23" s="87">
        <v>14524</v>
      </c>
      <c r="L23" s="88" t="s">
        <v>18</v>
      </c>
    </row>
    <row r="24" spans="1:12" s="60" customFormat="1" ht="10.5" customHeight="1">
      <c r="A24" s="89" t="s">
        <v>19</v>
      </c>
      <c r="B24" s="87">
        <v>6546</v>
      </c>
      <c r="C24" s="87">
        <v>27724</v>
      </c>
      <c r="D24" s="87">
        <v>6516</v>
      </c>
      <c r="E24" s="87">
        <v>27650</v>
      </c>
      <c r="F24" s="87">
        <v>30</v>
      </c>
      <c r="G24" s="87">
        <v>74</v>
      </c>
      <c r="H24" s="87">
        <v>4835</v>
      </c>
      <c r="I24" s="87">
        <v>20259</v>
      </c>
      <c r="J24" s="87">
        <v>1711</v>
      </c>
      <c r="K24" s="87">
        <v>7465</v>
      </c>
      <c r="L24" s="88" t="s">
        <v>19</v>
      </c>
    </row>
    <row r="25" spans="1:12" s="60" customFormat="1" ht="10.5" customHeight="1">
      <c r="A25" s="90"/>
      <c r="B25" s="91"/>
      <c r="C25" s="91"/>
      <c r="D25" s="91"/>
      <c r="E25" s="91"/>
      <c r="F25" s="62"/>
      <c r="G25" s="62"/>
      <c r="H25" s="91"/>
      <c r="I25" s="91"/>
      <c r="J25" s="62"/>
      <c r="K25" s="92"/>
      <c r="L25" s="93"/>
    </row>
    <row r="26" spans="1:12" s="66" customFormat="1" ht="10.5" customHeight="1">
      <c r="A26" s="66" t="s">
        <v>121</v>
      </c>
    </row>
    <row r="27" spans="1:12" ht="10.5" customHeight="1">
      <c r="A27" s="60" t="s">
        <v>92</v>
      </c>
    </row>
    <row r="28" spans="1:12" ht="10.5" customHeight="1">
      <c r="A28" s="94"/>
    </row>
    <row r="29" spans="1:12" ht="10.5" customHeight="1">
      <c r="B29" s="95"/>
      <c r="C29" s="96"/>
    </row>
    <row r="30" spans="1:12" ht="10.5" customHeight="1">
      <c r="C30" s="97"/>
    </row>
    <row r="31" spans="1:12" ht="10.5" customHeight="1"/>
    <row r="32" spans="1:12" ht="10.5" customHeight="1"/>
    <row r="33" ht="10.5" customHeight="1"/>
    <row r="34" ht="10.5" customHeight="1"/>
    <row r="35" ht="10.5" customHeight="1"/>
    <row r="36" ht="10.5" customHeight="1"/>
    <row r="37" ht="10.5" customHeight="1"/>
    <row r="38" ht="10.5" customHeight="1"/>
    <row r="39" ht="10.5" customHeight="1"/>
  </sheetData>
  <mergeCells count="9">
    <mergeCell ref="B11:B14"/>
    <mergeCell ref="C11:C14"/>
    <mergeCell ref="D11:G11"/>
    <mergeCell ref="H11:K11"/>
    <mergeCell ref="D12:E13"/>
    <mergeCell ref="F12:G13"/>
    <mergeCell ref="H12:K12"/>
    <mergeCell ref="H13:I13"/>
    <mergeCell ref="J13:K13"/>
  </mergeCells>
  <phoneticPr fontId="11"/>
  <pageMargins left="0.6692913385826772" right="0.6692913385826772" top="0.78740157480314965" bottom="0.86614173228346458" header="0.51181102362204722" footer="0.51181102362204722"/>
  <pageSetup paperSize="9" orientation="portrait" horizontalDpi="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3"/>
  <sheetViews>
    <sheetView zoomScaleNormal="100" zoomScaleSheetLayoutView="100" workbookViewId="0"/>
  </sheetViews>
  <sheetFormatPr defaultRowHeight="13.5"/>
  <cols>
    <col min="1" max="1" width="24.875" style="1" customWidth="1"/>
    <col min="2" max="3" width="11" style="1" customWidth="1"/>
    <col min="4" max="7" width="10.875" style="1" customWidth="1"/>
    <col min="8" max="11" width="16.25" style="1" customWidth="1"/>
    <col min="12" max="12" width="4.875" style="1" customWidth="1"/>
    <col min="13" max="13" width="4.75" style="1" customWidth="1"/>
    <col min="14" max="14" width="15.25" style="1" customWidth="1"/>
    <col min="15" max="16384" width="9" style="1"/>
  </cols>
  <sheetData>
    <row r="1" spans="1:14" ht="13.5" customHeight="1"/>
    <row r="2" spans="1:14" ht="13.5" customHeight="1">
      <c r="A2" s="5" t="s">
        <v>111</v>
      </c>
      <c r="E2" s="45"/>
      <c r="F2" s="45"/>
      <c r="H2" s="5"/>
      <c r="I2" s="5"/>
    </row>
    <row r="3" spans="1:14" ht="10.5" customHeight="1">
      <c r="E3" s="45"/>
      <c r="F3" s="45"/>
      <c r="G3" s="45"/>
      <c r="H3" s="5"/>
      <c r="I3" s="5"/>
    </row>
    <row r="4" spans="1:14" ht="10.5" customHeight="1">
      <c r="A4" s="2" t="s">
        <v>99</v>
      </c>
    </row>
    <row r="5" spans="1:14" ht="10.5" customHeight="1"/>
    <row r="6" spans="1:14" s="4" customFormat="1" ht="10.5" customHeight="1">
      <c r="A6" s="3" t="s">
        <v>98</v>
      </c>
      <c r="D6" s="3"/>
      <c r="E6" s="3"/>
      <c r="F6" s="3"/>
      <c r="G6" s="3"/>
      <c r="H6" s="3"/>
      <c r="I6" s="3"/>
      <c r="J6" s="3"/>
      <c r="L6" s="3"/>
      <c r="M6" s="261" t="s">
        <v>12</v>
      </c>
      <c r="N6" s="261"/>
    </row>
    <row r="7" spans="1:14" s="2" customFormat="1" ht="12" customHeight="1">
      <c r="A7" s="39"/>
      <c r="B7" s="247" t="s">
        <v>3</v>
      </c>
      <c r="C7" s="247" t="s">
        <v>4</v>
      </c>
      <c r="D7" s="253" t="s">
        <v>5</v>
      </c>
      <c r="E7" s="254"/>
      <c r="F7" s="254"/>
      <c r="G7" s="255"/>
      <c r="H7" s="254" t="s">
        <v>6</v>
      </c>
      <c r="I7" s="254"/>
      <c r="J7" s="254"/>
      <c r="K7" s="255"/>
      <c r="L7" s="258"/>
      <c r="M7" s="258"/>
      <c r="N7" s="258"/>
    </row>
    <row r="8" spans="1:14" s="2" customFormat="1" ht="12" customHeight="1">
      <c r="A8" s="44" t="s">
        <v>57</v>
      </c>
      <c r="B8" s="248"/>
      <c r="C8" s="248"/>
      <c r="D8" s="250" t="s">
        <v>7</v>
      </c>
      <c r="E8" s="244"/>
      <c r="F8" s="243" t="s">
        <v>8</v>
      </c>
      <c r="G8" s="244"/>
      <c r="H8" s="254" t="s">
        <v>9</v>
      </c>
      <c r="I8" s="254"/>
      <c r="J8" s="254"/>
      <c r="K8" s="255"/>
      <c r="L8" s="251" t="s">
        <v>57</v>
      </c>
      <c r="M8" s="251"/>
      <c r="N8" s="251"/>
    </row>
    <row r="9" spans="1:14" s="2" customFormat="1" ht="12" customHeight="1">
      <c r="A9" s="44" t="s">
        <v>56</v>
      </c>
      <c r="B9" s="248"/>
      <c r="C9" s="248"/>
      <c r="D9" s="251"/>
      <c r="E9" s="252"/>
      <c r="F9" s="245"/>
      <c r="G9" s="246"/>
      <c r="H9" s="254" t="s">
        <v>10</v>
      </c>
      <c r="I9" s="255"/>
      <c r="J9" s="253" t="s">
        <v>11</v>
      </c>
      <c r="K9" s="255"/>
      <c r="L9" s="251" t="s">
        <v>56</v>
      </c>
      <c r="M9" s="251"/>
      <c r="N9" s="251"/>
    </row>
    <row r="10" spans="1:14" s="4" customFormat="1" ht="12" customHeight="1">
      <c r="A10" s="43"/>
      <c r="B10" s="249"/>
      <c r="C10" s="249"/>
      <c r="D10" s="41" t="s">
        <v>3</v>
      </c>
      <c r="E10" s="41" t="s">
        <v>4</v>
      </c>
      <c r="F10" s="41" t="s">
        <v>3</v>
      </c>
      <c r="G10" s="41" t="s">
        <v>4</v>
      </c>
      <c r="H10" s="42" t="s">
        <v>3</v>
      </c>
      <c r="I10" s="41" t="s">
        <v>4</v>
      </c>
      <c r="J10" s="41" t="s">
        <v>3</v>
      </c>
      <c r="K10" s="41" t="s">
        <v>4</v>
      </c>
      <c r="L10" s="262"/>
      <c r="M10" s="262"/>
      <c r="N10" s="262"/>
    </row>
    <row r="11" spans="1:14" s="4" customFormat="1" ht="10.5" customHeight="1">
      <c r="A11" s="39"/>
      <c r="B11" s="37"/>
      <c r="C11" s="31"/>
      <c r="D11" s="31"/>
      <c r="E11" s="31"/>
      <c r="F11" s="31"/>
      <c r="G11" s="31"/>
      <c r="H11" s="31"/>
      <c r="I11" s="31"/>
      <c r="J11" s="31"/>
      <c r="K11" s="31"/>
      <c r="L11" s="37"/>
      <c r="M11" s="31"/>
      <c r="N11" s="31"/>
    </row>
    <row r="12" spans="1:14" s="52" customFormat="1" ht="10.5" customHeight="1">
      <c r="A12" s="55" t="s">
        <v>110</v>
      </c>
      <c r="B12" s="54">
        <v>42766</v>
      </c>
      <c r="C12" s="53">
        <v>160724</v>
      </c>
      <c r="D12" s="53">
        <v>42166</v>
      </c>
      <c r="E12" s="53">
        <v>157398</v>
      </c>
      <c r="F12" s="53">
        <v>600</v>
      </c>
      <c r="G12" s="53">
        <v>3326</v>
      </c>
      <c r="H12" s="53">
        <v>38108</v>
      </c>
      <c r="I12" s="53">
        <v>139568</v>
      </c>
      <c r="J12" s="53">
        <v>4658</v>
      </c>
      <c r="K12" s="53">
        <v>21156</v>
      </c>
      <c r="L12" s="263" t="s">
        <v>109</v>
      </c>
      <c r="M12" s="264"/>
      <c r="N12" s="264"/>
    </row>
    <row r="13" spans="1:14" s="2" customFormat="1" ht="10.5" customHeight="1">
      <c r="A13" s="13" t="s">
        <v>94</v>
      </c>
      <c r="B13" s="10">
        <v>44328</v>
      </c>
      <c r="C13" s="11">
        <v>169687</v>
      </c>
      <c r="D13" s="11">
        <v>43727</v>
      </c>
      <c r="E13" s="11">
        <v>166360</v>
      </c>
      <c r="F13" s="11">
        <v>601</v>
      </c>
      <c r="G13" s="11">
        <v>3327</v>
      </c>
      <c r="H13" s="11">
        <v>39670</v>
      </c>
      <c r="I13" s="11">
        <v>148530</v>
      </c>
      <c r="J13" s="11">
        <v>4658</v>
      </c>
      <c r="K13" s="11">
        <v>21157</v>
      </c>
      <c r="L13" s="259" t="s">
        <v>108</v>
      </c>
      <c r="M13" s="260"/>
      <c r="N13" s="260"/>
    </row>
    <row r="14" spans="1:14" s="2" customFormat="1" ht="10.5" customHeight="1">
      <c r="A14" s="13" t="s">
        <v>101</v>
      </c>
      <c r="B14" s="10">
        <v>44993</v>
      </c>
      <c r="C14" s="11">
        <v>173053</v>
      </c>
      <c r="D14" s="11">
        <v>44392</v>
      </c>
      <c r="E14" s="11">
        <v>169726</v>
      </c>
      <c r="F14" s="11">
        <v>601</v>
      </c>
      <c r="G14" s="11">
        <v>3327</v>
      </c>
      <c r="H14" s="11">
        <v>40177</v>
      </c>
      <c r="I14" s="11">
        <v>151076</v>
      </c>
      <c r="J14" s="11">
        <v>4816</v>
      </c>
      <c r="K14" s="11">
        <v>21977</v>
      </c>
      <c r="L14" s="256" t="s">
        <v>101</v>
      </c>
      <c r="M14" s="257"/>
      <c r="N14" s="257"/>
    </row>
    <row r="15" spans="1:14" s="2" customFormat="1" ht="10.5" customHeight="1">
      <c r="A15" s="13" t="s">
        <v>107</v>
      </c>
      <c r="B15" s="10">
        <v>45097</v>
      </c>
      <c r="C15" s="11">
        <v>173473</v>
      </c>
      <c r="D15" s="11">
        <v>44496</v>
      </c>
      <c r="E15" s="11">
        <v>170146</v>
      </c>
      <c r="F15" s="11">
        <v>601</v>
      </c>
      <c r="G15" s="11">
        <v>3327</v>
      </c>
      <c r="H15" s="11">
        <v>40241</v>
      </c>
      <c r="I15" s="11">
        <v>151324</v>
      </c>
      <c r="J15" s="11">
        <v>4856</v>
      </c>
      <c r="K15" s="11">
        <v>22149</v>
      </c>
      <c r="L15" s="256" t="s">
        <v>107</v>
      </c>
      <c r="M15" s="257"/>
      <c r="N15" s="257"/>
    </row>
    <row r="16" spans="1:14" s="6" customFormat="1" ht="10.5" customHeight="1">
      <c r="A16" s="30" t="s">
        <v>106</v>
      </c>
      <c r="B16" s="16">
        <v>45097</v>
      </c>
      <c r="C16" s="14">
        <v>173473</v>
      </c>
      <c r="D16" s="14">
        <v>44496</v>
      </c>
      <c r="E16" s="14">
        <v>170146</v>
      </c>
      <c r="F16" s="14">
        <v>601</v>
      </c>
      <c r="G16" s="14">
        <v>3326</v>
      </c>
      <c r="H16" s="14">
        <v>40241</v>
      </c>
      <c r="I16" s="14">
        <v>151324</v>
      </c>
      <c r="J16" s="14">
        <v>4856</v>
      </c>
      <c r="K16" s="14">
        <v>22149</v>
      </c>
      <c r="L16" s="267" t="s">
        <v>106</v>
      </c>
      <c r="M16" s="268"/>
      <c r="N16" s="268"/>
    </row>
    <row r="17" spans="1:15" s="2" customFormat="1" ht="10.5" customHeight="1">
      <c r="A17" s="31"/>
      <c r="B17" s="10"/>
      <c r="C17" s="11"/>
      <c r="D17" s="11"/>
      <c r="E17" s="11"/>
      <c r="F17" s="11"/>
      <c r="G17" s="11"/>
      <c r="H17" s="11"/>
      <c r="I17" s="11"/>
      <c r="J17" s="11"/>
      <c r="K17" s="12"/>
      <c r="L17" s="269"/>
      <c r="M17" s="270"/>
      <c r="N17" s="270"/>
    </row>
    <row r="18" spans="1:15" s="2" customFormat="1" ht="10.5" customHeight="1">
      <c r="A18" s="49" t="s">
        <v>17</v>
      </c>
      <c r="B18" s="48">
        <v>18697</v>
      </c>
      <c r="C18" s="48">
        <v>60681</v>
      </c>
      <c r="D18" s="48">
        <v>18625</v>
      </c>
      <c r="E18" s="48">
        <v>60466</v>
      </c>
      <c r="F18" s="48">
        <v>72</v>
      </c>
      <c r="G18" s="48">
        <v>215</v>
      </c>
      <c r="H18" s="48">
        <v>18645</v>
      </c>
      <c r="I18" s="48">
        <v>60521</v>
      </c>
      <c r="J18" s="48">
        <v>52</v>
      </c>
      <c r="K18" s="48">
        <v>160</v>
      </c>
      <c r="L18" s="265" t="s">
        <v>17</v>
      </c>
      <c r="M18" s="266"/>
      <c r="N18" s="266"/>
      <c r="O18" s="4"/>
    </row>
    <row r="19" spans="1:15" s="2" customFormat="1" ht="10.5" customHeight="1">
      <c r="A19" s="49" t="s">
        <v>18</v>
      </c>
      <c r="B19" s="48">
        <v>20036</v>
      </c>
      <c r="C19" s="48">
        <v>86052</v>
      </c>
      <c r="D19" s="48">
        <v>19537</v>
      </c>
      <c r="E19" s="48">
        <v>83014</v>
      </c>
      <c r="F19" s="48">
        <v>499</v>
      </c>
      <c r="G19" s="48">
        <v>3037</v>
      </c>
      <c r="H19" s="48">
        <v>16943</v>
      </c>
      <c r="I19" s="48">
        <v>71528</v>
      </c>
      <c r="J19" s="48">
        <v>3093</v>
      </c>
      <c r="K19" s="48">
        <v>14524</v>
      </c>
      <c r="L19" s="265" t="s">
        <v>18</v>
      </c>
      <c r="M19" s="266"/>
      <c r="N19" s="266"/>
      <c r="O19" s="4"/>
    </row>
    <row r="20" spans="1:15" s="4" customFormat="1" ht="10.5" customHeight="1">
      <c r="A20" s="18" t="s">
        <v>19</v>
      </c>
      <c r="B20" s="48">
        <v>6364</v>
      </c>
      <c r="C20" s="48">
        <v>26740</v>
      </c>
      <c r="D20" s="48">
        <v>6334</v>
      </c>
      <c r="E20" s="48">
        <v>26666</v>
      </c>
      <c r="F20" s="48">
        <v>30</v>
      </c>
      <c r="G20" s="48">
        <v>74</v>
      </c>
      <c r="H20" s="48">
        <v>4653</v>
      </c>
      <c r="I20" s="48">
        <v>19275</v>
      </c>
      <c r="J20" s="48">
        <v>1711</v>
      </c>
      <c r="K20" s="48">
        <v>7465</v>
      </c>
      <c r="L20" s="265" t="s">
        <v>19</v>
      </c>
      <c r="M20" s="266"/>
      <c r="N20" s="266"/>
    </row>
    <row r="21" spans="1:15" s="4" customFormat="1" ht="10.5" customHeight="1">
      <c r="A21" s="29"/>
      <c r="B21" s="35"/>
      <c r="C21" s="35"/>
      <c r="D21" s="35"/>
      <c r="E21" s="35"/>
      <c r="F21" s="3"/>
      <c r="G21" s="3"/>
      <c r="H21" s="35"/>
      <c r="I21" s="35"/>
      <c r="J21" s="3"/>
      <c r="K21" s="47"/>
      <c r="L21" s="7"/>
      <c r="M21" s="7"/>
      <c r="N21" s="7"/>
    </row>
    <row r="22" spans="1:15" s="2" customFormat="1" ht="10.5" customHeight="1">
      <c r="A22" s="2" t="s">
        <v>82</v>
      </c>
    </row>
    <row r="23" spans="1:15" ht="10.5" customHeight="1">
      <c r="A23" s="4" t="s">
        <v>92</v>
      </c>
    </row>
  </sheetData>
  <mergeCells count="23">
    <mergeCell ref="L20:N20"/>
    <mergeCell ref="L18:N18"/>
    <mergeCell ref="L19:N19"/>
    <mergeCell ref="L15:N15"/>
    <mergeCell ref="L16:N16"/>
    <mergeCell ref="L17:N17"/>
    <mergeCell ref="M6:N6"/>
    <mergeCell ref="L8:N8"/>
    <mergeCell ref="L9:N9"/>
    <mergeCell ref="L10:N10"/>
    <mergeCell ref="L12:N12"/>
    <mergeCell ref="L14:N14"/>
    <mergeCell ref="H7:K7"/>
    <mergeCell ref="L7:N7"/>
    <mergeCell ref="H8:K8"/>
    <mergeCell ref="H9:I9"/>
    <mergeCell ref="J9:K9"/>
    <mergeCell ref="L13:N13"/>
    <mergeCell ref="F8:G9"/>
    <mergeCell ref="B7:B10"/>
    <mergeCell ref="C7:C10"/>
    <mergeCell ref="D8:E9"/>
    <mergeCell ref="D7:G7"/>
  </mergeCells>
  <phoneticPr fontId="11"/>
  <pageMargins left="0.6692913385826772" right="0.6692913385826772" top="0.78740157480314965" bottom="0.86614173228346458" header="0.51181102362204722" footer="0.51181102362204722"/>
  <pageSetup paperSize="9" orientation="portrait" horizontalDpi="4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4"/>
  <sheetViews>
    <sheetView zoomScaleNormal="100" zoomScaleSheetLayoutView="100" workbookViewId="0"/>
  </sheetViews>
  <sheetFormatPr defaultRowHeight="13.5"/>
  <cols>
    <col min="1" max="1" width="23.75" style="1" customWidth="1"/>
    <col min="2" max="3" width="11" style="1" customWidth="1"/>
    <col min="4" max="7" width="10.875" style="1" customWidth="1"/>
    <col min="8" max="11" width="16.25" style="1" customWidth="1"/>
    <col min="12" max="12" width="4.875" style="1" customWidth="1"/>
    <col min="13" max="13" width="4.75" style="1" customWidth="1"/>
    <col min="14" max="14" width="14.625" style="1" customWidth="1"/>
    <col min="15" max="16384" width="9" style="1"/>
  </cols>
  <sheetData>
    <row r="1" spans="1:14" ht="13.5" customHeight="1"/>
    <row r="2" spans="1:14" ht="13.5" customHeight="1">
      <c r="A2" s="46" t="s">
        <v>105</v>
      </c>
      <c r="E2" s="45"/>
      <c r="F2" s="45"/>
      <c r="G2" s="45"/>
      <c r="H2" s="5"/>
      <c r="I2" s="5"/>
    </row>
    <row r="3" spans="1:14" ht="10.5" customHeight="1">
      <c r="E3" s="45"/>
      <c r="F3" s="45"/>
      <c r="G3" s="45"/>
      <c r="H3" s="5"/>
      <c r="I3" s="5"/>
    </row>
    <row r="4" spans="1:14" ht="10.5" customHeight="1">
      <c r="A4" s="2" t="s">
        <v>99</v>
      </c>
    </row>
    <row r="5" spans="1:14" ht="10.5" customHeight="1"/>
    <row r="6" spans="1:14" s="4" customFormat="1" ht="10.5" customHeight="1">
      <c r="A6" s="3" t="s">
        <v>104</v>
      </c>
      <c r="D6" s="3"/>
      <c r="E6" s="3"/>
      <c r="F6" s="3"/>
      <c r="G6" s="3"/>
      <c r="H6" s="3"/>
      <c r="I6" s="3"/>
      <c r="J6" s="3"/>
      <c r="L6" s="3"/>
      <c r="M6" s="261" t="s">
        <v>12</v>
      </c>
      <c r="N6" s="261"/>
    </row>
    <row r="7" spans="1:14" s="2" customFormat="1" ht="12" customHeight="1">
      <c r="A7" s="39"/>
      <c r="B7" s="247" t="s">
        <v>3</v>
      </c>
      <c r="C7" s="247" t="s">
        <v>4</v>
      </c>
      <c r="D7" s="253" t="s">
        <v>5</v>
      </c>
      <c r="E7" s="254"/>
      <c r="F7" s="254"/>
      <c r="G7" s="255"/>
      <c r="H7" s="254" t="s">
        <v>6</v>
      </c>
      <c r="I7" s="254"/>
      <c r="J7" s="254"/>
      <c r="K7" s="255"/>
      <c r="L7" s="258"/>
      <c r="M7" s="258"/>
      <c r="N7" s="258"/>
    </row>
    <row r="8" spans="1:14" s="2" customFormat="1" ht="12" customHeight="1">
      <c r="A8" s="44" t="s">
        <v>57</v>
      </c>
      <c r="B8" s="248"/>
      <c r="C8" s="248"/>
      <c r="D8" s="250" t="s">
        <v>7</v>
      </c>
      <c r="E8" s="244"/>
      <c r="F8" s="243" t="s">
        <v>8</v>
      </c>
      <c r="G8" s="244"/>
      <c r="H8" s="254" t="s">
        <v>9</v>
      </c>
      <c r="I8" s="254"/>
      <c r="J8" s="254"/>
      <c r="K8" s="255"/>
      <c r="L8" s="251" t="s">
        <v>57</v>
      </c>
      <c r="M8" s="251"/>
      <c r="N8" s="251"/>
    </row>
    <row r="9" spans="1:14" s="2" customFormat="1" ht="12" customHeight="1">
      <c r="A9" s="44" t="s">
        <v>56</v>
      </c>
      <c r="B9" s="248"/>
      <c r="C9" s="248"/>
      <c r="D9" s="251"/>
      <c r="E9" s="252"/>
      <c r="F9" s="245"/>
      <c r="G9" s="246"/>
      <c r="H9" s="254" t="s">
        <v>10</v>
      </c>
      <c r="I9" s="255"/>
      <c r="J9" s="253" t="s">
        <v>11</v>
      </c>
      <c r="K9" s="255"/>
      <c r="L9" s="251" t="s">
        <v>56</v>
      </c>
      <c r="M9" s="251"/>
      <c r="N9" s="251"/>
    </row>
    <row r="10" spans="1:14" s="4" customFormat="1" ht="12" customHeight="1">
      <c r="A10" s="43"/>
      <c r="B10" s="249"/>
      <c r="C10" s="249"/>
      <c r="D10" s="41" t="s">
        <v>3</v>
      </c>
      <c r="E10" s="41" t="s">
        <v>4</v>
      </c>
      <c r="F10" s="41" t="s">
        <v>3</v>
      </c>
      <c r="G10" s="41" t="s">
        <v>4</v>
      </c>
      <c r="H10" s="42" t="s">
        <v>3</v>
      </c>
      <c r="I10" s="41" t="s">
        <v>4</v>
      </c>
      <c r="J10" s="41" t="s">
        <v>3</v>
      </c>
      <c r="K10" s="41" t="s">
        <v>4</v>
      </c>
      <c r="L10" s="262"/>
      <c r="M10" s="262"/>
      <c r="N10" s="262"/>
    </row>
    <row r="11" spans="1:14" s="4" customFormat="1" ht="10.5" customHeight="1">
      <c r="A11" s="39"/>
      <c r="B11" s="37"/>
      <c r="C11" s="31"/>
      <c r="D11" s="31"/>
      <c r="E11" s="31"/>
      <c r="F11" s="31"/>
      <c r="G11" s="31"/>
      <c r="H11" s="31"/>
      <c r="I11" s="31"/>
      <c r="J11" s="31"/>
      <c r="K11" s="31"/>
      <c r="L11" s="37"/>
      <c r="M11" s="31"/>
      <c r="N11" s="31"/>
    </row>
    <row r="12" spans="1:14" s="52" customFormat="1" ht="10.5" customHeight="1">
      <c r="A12" s="55" t="s">
        <v>103</v>
      </c>
      <c r="B12" s="54">
        <v>42652</v>
      </c>
      <c r="C12" s="53">
        <v>160124</v>
      </c>
      <c r="D12" s="53">
        <v>42011</v>
      </c>
      <c r="E12" s="53">
        <v>156677</v>
      </c>
      <c r="F12" s="53">
        <v>641</v>
      </c>
      <c r="G12" s="53">
        <v>3447</v>
      </c>
      <c r="H12" s="53">
        <v>38077</v>
      </c>
      <c r="I12" s="53">
        <v>139375</v>
      </c>
      <c r="J12" s="53">
        <v>4575</v>
      </c>
      <c r="K12" s="53">
        <v>20749</v>
      </c>
      <c r="L12" s="271" t="s">
        <v>102</v>
      </c>
      <c r="M12" s="272"/>
      <c r="N12" s="272"/>
    </row>
    <row r="13" spans="1:14" s="2" customFormat="1" ht="10.5" customHeight="1">
      <c r="A13" s="13" t="s">
        <v>85</v>
      </c>
      <c r="B13" s="10">
        <v>42766</v>
      </c>
      <c r="C13" s="11">
        <v>160724</v>
      </c>
      <c r="D13" s="11">
        <v>42166</v>
      </c>
      <c r="E13" s="11">
        <v>157398</v>
      </c>
      <c r="F13" s="11">
        <v>600</v>
      </c>
      <c r="G13" s="11">
        <v>3326</v>
      </c>
      <c r="H13" s="11">
        <v>38108</v>
      </c>
      <c r="I13" s="11">
        <v>139568</v>
      </c>
      <c r="J13" s="11">
        <v>4658</v>
      </c>
      <c r="K13" s="11">
        <v>21156</v>
      </c>
      <c r="L13" s="259" t="s">
        <v>95</v>
      </c>
      <c r="M13" s="260"/>
      <c r="N13" s="260"/>
    </row>
    <row r="14" spans="1:14" s="2" customFormat="1" ht="10.5" customHeight="1">
      <c r="A14" s="13" t="s">
        <v>94</v>
      </c>
      <c r="B14" s="10">
        <v>44328</v>
      </c>
      <c r="C14" s="11">
        <v>169687</v>
      </c>
      <c r="D14" s="11">
        <v>43727</v>
      </c>
      <c r="E14" s="11">
        <v>166360</v>
      </c>
      <c r="F14" s="11">
        <v>601</v>
      </c>
      <c r="G14" s="11">
        <v>3327</v>
      </c>
      <c r="H14" s="11">
        <v>39670</v>
      </c>
      <c r="I14" s="11">
        <v>148530</v>
      </c>
      <c r="J14" s="11">
        <v>4658</v>
      </c>
      <c r="K14" s="11">
        <v>21157</v>
      </c>
      <c r="L14" s="256" t="s">
        <v>94</v>
      </c>
      <c r="M14" s="257"/>
      <c r="N14" s="257"/>
    </row>
    <row r="15" spans="1:14" s="2" customFormat="1" ht="10.5" customHeight="1">
      <c r="A15" s="13" t="s">
        <v>101</v>
      </c>
      <c r="B15" s="10">
        <v>44993</v>
      </c>
      <c r="C15" s="11">
        <v>173053</v>
      </c>
      <c r="D15" s="11">
        <v>44392</v>
      </c>
      <c r="E15" s="11">
        <v>169726</v>
      </c>
      <c r="F15" s="11">
        <v>601</v>
      </c>
      <c r="G15" s="11">
        <v>3327</v>
      </c>
      <c r="H15" s="11">
        <v>40177</v>
      </c>
      <c r="I15" s="11">
        <v>151076</v>
      </c>
      <c r="J15" s="11">
        <v>4816</v>
      </c>
      <c r="K15" s="11">
        <v>21977</v>
      </c>
      <c r="L15" s="256" t="s">
        <v>101</v>
      </c>
      <c r="M15" s="257"/>
      <c r="N15" s="257"/>
    </row>
    <row r="16" spans="1:14" s="6" customFormat="1" ht="10.5" customHeight="1">
      <c r="A16" s="30" t="s">
        <v>100</v>
      </c>
      <c r="B16" s="16">
        <v>45097</v>
      </c>
      <c r="C16" s="14">
        <v>173473</v>
      </c>
      <c r="D16" s="14">
        <v>44496</v>
      </c>
      <c r="E16" s="14">
        <v>170146</v>
      </c>
      <c r="F16" s="14">
        <v>601</v>
      </c>
      <c r="G16" s="14">
        <v>3327</v>
      </c>
      <c r="H16" s="14">
        <v>40241</v>
      </c>
      <c r="I16" s="14">
        <v>151324</v>
      </c>
      <c r="J16" s="14">
        <v>4856</v>
      </c>
      <c r="K16" s="14">
        <v>22149</v>
      </c>
      <c r="L16" s="267" t="s">
        <v>100</v>
      </c>
      <c r="M16" s="268"/>
      <c r="N16" s="268"/>
    </row>
    <row r="17" spans="1:15" s="2" customFormat="1" ht="10.5" customHeight="1">
      <c r="A17" s="31"/>
      <c r="B17" s="10"/>
      <c r="C17" s="11"/>
      <c r="D17" s="11"/>
      <c r="E17" s="11"/>
      <c r="F17" s="11"/>
      <c r="G17" s="11"/>
      <c r="H17" s="11"/>
      <c r="I17" s="11"/>
      <c r="J17" s="11"/>
      <c r="K17" s="12"/>
      <c r="L17" s="269"/>
      <c r="M17" s="270"/>
      <c r="N17" s="270"/>
    </row>
    <row r="18" spans="1:15" s="2" customFormat="1" ht="10.5" customHeight="1">
      <c r="A18" s="49" t="s">
        <v>17</v>
      </c>
      <c r="B18" s="48">
        <v>18697</v>
      </c>
      <c r="C18" s="48">
        <v>60681</v>
      </c>
      <c r="D18" s="48">
        <v>18625</v>
      </c>
      <c r="E18" s="48">
        <v>60466</v>
      </c>
      <c r="F18" s="48">
        <v>72</v>
      </c>
      <c r="G18" s="48">
        <v>215</v>
      </c>
      <c r="H18" s="48">
        <v>18645</v>
      </c>
      <c r="I18" s="48">
        <v>60521</v>
      </c>
      <c r="J18" s="48">
        <v>52</v>
      </c>
      <c r="K18" s="48">
        <v>160</v>
      </c>
      <c r="L18" s="265" t="s">
        <v>17</v>
      </c>
      <c r="M18" s="266"/>
      <c r="N18" s="266"/>
      <c r="O18" s="4"/>
    </row>
    <row r="19" spans="1:15" s="2" customFormat="1" ht="10.5" customHeight="1">
      <c r="A19" s="49" t="s">
        <v>18</v>
      </c>
      <c r="B19" s="48">
        <v>20036</v>
      </c>
      <c r="C19" s="48">
        <v>86052</v>
      </c>
      <c r="D19" s="48">
        <v>19537</v>
      </c>
      <c r="E19" s="48">
        <v>83014</v>
      </c>
      <c r="F19" s="48">
        <v>499</v>
      </c>
      <c r="G19" s="48">
        <v>3038</v>
      </c>
      <c r="H19" s="48">
        <v>16943</v>
      </c>
      <c r="I19" s="48">
        <v>71528</v>
      </c>
      <c r="J19" s="48">
        <v>3093</v>
      </c>
      <c r="K19" s="48">
        <v>14524</v>
      </c>
      <c r="L19" s="265" t="s">
        <v>18</v>
      </c>
      <c r="M19" s="266"/>
      <c r="N19" s="266"/>
      <c r="O19" s="4"/>
    </row>
    <row r="20" spans="1:15" s="4" customFormat="1" ht="10.5" customHeight="1">
      <c r="A20" s="18" t="s">
        <v>19</v>
      </c>
      <c r="B20" s="48">
        <v>6364</v>
      </c>
      <c r="C20" s="48">
        <v>26740</v>
      </c>
      <c r="D20" s="48">
        <v>6334</v>
      </c>
      <c r="E20" s="48">
        <v>26666</v>
      </c>
      <c r="F20" s="48">
        <v>30</v>
      </c>
      <c r="G20" s="48">
        <v>74</v>
      </c>
      <c r="H20" s="48">
        <v>4653</v>
      </c>
      <c r="I20" s="48">
        <v>19275</v>
      </c>
      <c r="J20" s="48">
        <v>1711</v>
      </c>
      <c r="K20" s="48">
        <v>7465</v>
      </c>
      <c r="L20" s="265" t="s">
        <v>19</v>
      </c>
      <c r="M20" s="266"/>
      <c r="N20" s="266"/>
    </row>
    <row r="21" spans="1:15" s="4" customFormat="1" ht="10.5" customHeight="1">
      <c r="A21" s="29"/>
      <c r="B21" s="35"/>
      <c r="C21" s="35"/>
      <c r="D21" s="35"/>
      <c r="E21" s="35"/>
      <c r="F21" s="3"/>
      <c r="G21" s="3"/>
      <c r="H21" s="35"/>
      <c r="I21" s="35"/>
      <c r="J21" s="3"/>
      <c r="K21" s="47"/>
      <c r="L21" s="7"/>
      <c r="M21" s="7"/>
      <c r="N21" s="7"/>
    </row>
    <row r="22" spans="1:15" s="2" customFormat="1" ht="10.5" customHeight="1">
      <c r="A22" s="2" t="s">
        <v>82</v>
      </c>
    </row>
    <row r="23" spans="1:15" ht="10.5" customHeight="1">
      <c r="A23" s="4" t="s">
        <v>92</v>
      </c>
    </row>
    <row r="24" spans="1:15" ht="10.5" customHeight="1">
      <c r="A24" s="51"/>
    </row>
  </sheetData>
  <mergeCells count="23">
    <mergeCell ref="M6:N6"/>
    <mergeCell ref="L8:N8"/>
    <mergeCell ref="L9:N9"/>
    <mergeCell ref="L10:N10"/>
    <mergeCell ref="L20:N20"/>
    <mergeCell ref="L18:N18"/>
    <mergeCell ref="L19:N19"/>
    <mergeCell ref="L15:N15"/>
    <mergeCell ref="L16:N16"/>
    <mergeCell ref="L17:N17"/>
    <mergeCell ref="L12:N12"/>
    <mergeCell ref="L13:N13"/>
    <mergeCell ref="L14:N14"/>
    <mergeCell ref="H7:K7"/>
    <mergeCell ref="L7:N7"/>
    <mergeCell ref="H8:K8"/>
    <mergeCell ref="H9:I9"/>
    <mergeCell ref="J9:K9"/>
    <mergeCell ref="F8:G9"/>
    <mergeCell ref="B7:B10"/>
    <mergeCell ref="C7:C10"/>
    <mergeCell ref="D8:E9"/>
    <mergeCell ref="D7:G7"/>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23"/>
  <sheetViews>
    <sheetView zoomScaleNormal="100" workbookViewId="0"/>
  </sheetViews>
  <sheetFormatPr defaultRowHeight="13.5"/>
  <cols>
    <col min="1" max="1" width="23.75" style="1" customWidth="1"/>
    <col min="2" max="3" width="11" style="1" customWidth="1"/>
    <col min="4" max="7" width="10.875" style="1" customWidth="1"/>
    <col min="8" max="11" width="16.25" style="1" customWidth="1"/>
    <col min="12" max="12" width="4.875" style="1" customWidth="1"/>
    <col min="13" max="13" width="4.75" style="1" customWidth="1"/>
    <col min="14" max="14" width="14.625" style="1" customWidth="1"/>
    <col min="15" max="16384" width="9" style="1"/>
  </cols>
  <sheetData>
    <row r="1" spans="1:14" ht="13.5" customHeight="1"/>
    <row r="2" spans="1:14" ht="13.5" customHeight="1">
      <c r="A2" s="46" t="s">
        <v>91</v>
      </c>
      <c r="E2" s="45"/>
      <c r="F2" s="45"/>
      <c r="G2" s="45"/>
      <c r="H2" s="5"/>
      <c r="I2" s="5"/>
    </row>
    <row r="3" spans="1:14" ht="10.5" customHeight="1">
      <c r="E3" s="45"/>
      <c r="F3" s="45"/>
      <c r="G3" s="45"/>
      <c r="H3" s="5"/>
      <c r="I3" s="5"/>
    </row>
    <row r="4" spans="1:14" ht="10.5" customHeight="1">
      <c r="A4" s="2" t="s">
        <v>99</v>
      </c>
    </row>
    <row r="5" spans="1:14" ht="10.5" customHeight="1"/>
    <row r="6" spans="1:14" s="4" customFormat="1" ht="10.5" customHeight="1">
      <c r="A6" s="3" t="s">
        <v>98</v>
      </c>
      <c r="D6" s="3"/>
      <c r="E6" s="3"/>
      <c r="F6" s="3"/>
      <c r="G6" s="3"/>
      <c r="H6" s="3"/>
      <c r="I6" s="3"/>
      <c r="J6" s="3"/>
      <c r="L6" s="3"/>
      <c r="M6" s="261" t="s">
        <v>12</v>
      </c>
      <c r="N6" s="261"/>
    </row>
    <row r="7" spans="1:14" s="2" customFormat="1" ht="12" customHeight="1">
      <c r="A7" s="39"/>
      <c r="B7" s="247" t="s">
        <v>3</v>
      </c>
      <c r="C7" s="247" t="s">
        <v>4</v>
      </c>
      <c r="D7" s="253" t="s">
        <v>5</v>
      </c>
      <c r="E7" s="254"/>
      <c r="F7" s="254"/>
      <c r="G7" s="255"/>
      <c r="H7" s="254" t="s">
        <v>6</v>
      </c>
      <c r="I7" s="254"/>
      <c r="J7" s="254"/>
      <c r="K7" s="255"/>
      <c r="L7" s="258"/>
      <c r="M7" s="258"/>
      <c r="N7" s="258"/>
    </row>
    <row r="8" spans="1:14" s="2" customFormat="1" ht="12" customHeight="1">
      <c r="A8" s="44" t="s">
        <v>57</v>
      </c>
      <c r="B8" s="248"/>
      <c r="C8" s="248"/>
      <c r="D8" s="250" t="s">
        <v>7</v>
      </c>
      <c r="E8" s="244"/>
      <c r="F8" s="243" t="s">
        <v>8</v>
      </c>
      <c r="G8" s="244"/>
      <c r="H8" s="254" t="s">
        <v>9</v>
      </c>
      <c r="I8" s="254"/>
      <c r="J8" s="254"/>
      <c r="K8" s="255"/>
      <c r="L8" s="251" t="s">
        <v>57</v>
      </c>
      <c r="M8" s="251"/>
      <c r="N8" s="251"/>
    </row>
    <row r="9" spans="1:14" s="2" customFormat="1" ht="12" customHeight="1">
      <c r="A9" s="44" t="s">
        <v>56</v>
      </c>
      <c r="B9" s="248"/>
      <c r="C9" s="248"/>
      <c r="D9" s="251"/>
      <c r="E9" s="252"/>
      <c r="F9" s="245"/>
      <c r="G9" s="246"/>
      <c r="H9" s="254" t="s">
        <v>10</v>
      </c>
      <c r="I9" s="255"/>
      <c r="J9" s="253" t="s">
        <v>11</v>
      </c>
      <c r="K9" s="255"/>
      <c r="L9" s="251" t="s">
        <v>56</v>
      </c>
      <c r="M9" s="251"/>
      <c r="N9" s="251"/>
    </row>
    <row r="10" spans="1:14" s="4" customFormat="1" ht="12" customHeight="1">
      <c r="A10" s="43"/>
      <c r="B10" s="249"/>
      <c r="C10" s="249"/>
      <c r="D10" s="41" t="s">
        <v>3</v>
      </c>
      <c r="E10" s="41" t="s">
        <v>4</v>
      </c>
      <c r="F10" s="41" t="s">
        <v>3</v>
      </c>
      <c r="G10" s="41" t="s">
        <v>4</v>
      </c>
      <c r="H10" s="42" t="s">
        <v>3</v>
      </c>
      <c r="I10" s="41" t="s">
        <v>4</v>
      </c>
      <c r="J10" s="41" t="s">
        <v>3</v>
      </c>
      <c r="K10" s="41" t="s">
        <v>4</v>
      </c>
      <c r="L10" s="262"/>
      <c r="M10" s="262"/>
      <c r="N10" s="262"/>
    </row>
    <row r="11" spans="1:14" s="4" customFormat="1" ht="10.5" customHeight="1">
      <c r="A11" s="39"/>
      <c r="B11" s="37"/>
      <c r="C11" s="31"/>
      <c r="D11" s="31"/>
      <c r="E11" s="31"/>
      <c r="F11" s="31"/>
      <c r="G11" s="31"/>
      <c r="H11" s="31"/>
      <c r="I11" s="31"/>
      <c r="J11" s="31"/>
      <c r="K11" s="31"/>
      <c r="L11" s="37"/>
      <c r="M11" s="31"/>
      <c r="N11" s="31"/>
    </row>
    <row r="12" spans="1:14" s="2" customFormat="1" ht="10.5" customHeight="1">
      <c r="A12" s="17" t="s">
        <v>97</v>
      </c>
      <c r="B12" s="10">
        <v>42417</v>
      </c>
      <c r="C12" s="11">
        <v>158703</v>
      </c>
      <c r="D12" s="11">
        <v>41817</v>
      </c>
      <c r="E12" s="11">
        <v>155376</v>
      </c>
      <c r="F12" s="11">
        <v>600</v>
      </c>
      <c r="G12" s="11">
        <v>3327</v>
      </c>
      <c r="H12" s="11">
        <v>38023</v>
      </c>
      <c r="I12" s="11">
        <v>139045</v>
      </c>
      <c r="J12" s="11">
        <v>4394</v>
      </c>
      <c r="K12" s="11">
        <v>19658</v>
      </c>
      <c r="L12" s="265" t="s">
        <v>96</v>
      </c>
      <c r="M12" s="266"/>
      <c r="N12" s="266"/>
    </row>
    <row r="13" spans="1:14" s="2" customFormat="1" ht="10.5" customHeight="1">
      <c r="A13" s="13" t="s">
        <v>78</v>
      </c>
      <c r="B13" s="10">
        <v>42652</v>
      </c>
      <c r="C13" s="11">
        <v>160124</v>
      </c>
      <c r="D13" s="11">
        <v>42011</v>
      </c>
      <c r="E13" s="11">
        <v>156677</v>
      </c>
      <c r="F13" s="11">
        <v>641</v>
      </c>
      <c r="G13" s="11">
        <v>3447</v>
      </c>
      <c r="H13" s="11">
        <v>38077</v>
      </c>
      <c r="I13" s="11">
        <v>139375</v>
      </c>
      <c r="J13" s="11">
        <v>4575</v>
      </c>
      <c r="K13" s="11">
        <v>20749</v>
      </c>
      <c r="L13" s="259" t="s">
        <v>86</v>
      </c>
      <c r="M13" s="260"/>
      <c r="N13" s="260"/>
    </row>
    <row r="14" spans="1:14" s="2" customFormat="1" ht="10.5" customHeight="1">
      <c r="A14" s="13" t="s">
        <v>85</v>
      </c>
      <c r="B14" s="10">
        <v>42766</v>
      </c>
      <c r="C14" s="11">
        <v>160724</v>
      </c>
      <c r="D14" s="11">
        <v>42166</v>
      </c>
      <c r="E14" s="11">
        <v>157398</v>
      </c>
      <c r="F14" s="11">
        <v>600</v>
      </c>
      <c r="G14" s="11">
        <v>3326</v>
      </c>
      <c r="H14" s="11">
        <v>38108</v>
      </c>
      <c r="I14" s="11">
        <v>139568</v>
      </c>
      <c r="J14" s="11">
        <v>4658</v>
      </c>
      <c r="K14" s="11">
        <v>21156</v>
      </c>
      <c r="L14" s="259" t="s">
        <v>95</v>
      </c>
      <c r="M14" s="260"/>
      <c r="N14" s="260"/>
    </row>
    <row r="15" spans="1:14" s="2" customFormat="1" ht="10.5" customHeight="1">
      <c r="A15" s="13" t="s">
        <v>94</v>
      </c>
      <c r="B15" s="10">
        <v>44328</v>
      </c>
      <c r="C15" s="11">
        <v>169687</v>
      </c>
      <c r="D15" s="11">
        <v>43727</v>
      </c>
      <c r="E15" s="11">
        <v>166360</v>
      </c>
      <c r="F15" s="11">
        <v>601</v>
      </c>
      <c r="G15" s="11">
        <v>3327</v>
      </c>
      <c r="H15" s="11">
        <v>39670</v>
      </c>
      <c r="I15" s="11">
        <v>148530</v>
      </c>
      <c r="J15" s="11">
        <v>4658</v>
      </c>
      <c r="K15" s="11">
        <v>21157</v>
      </c>
      <c r="L15" s="256" t="s">
        <v>94</v>
      </c>
      <c r="M15" s="257"/>
      <c r="N15" s="257"/>
    </row>
    <row r="16" spans="1:14" s="6" customFormat="1" ht="10.5" customHeight="1">
      <c r="A16" s="30" t="s">
        <v>93</v>
      </c>
      <c r="B16" s="16">
        <v>44993</v>
      </c>
      <c r="C16" s="14">
        <v>173053</v>
      </c>
      <c r="D16" s="14">
        <v>44392</v>
      </c>
      <c r="E16" s="14">
        <v>169726</v>
      </c>
      <c r="F16" s="14">
        <v>601</v>
      </c>
      <c r="G16" s="14">
        <v>3327</v>
      </c>
      <c r="H16" s="14">
        <v>40177</v>
      </c>
      <c r="I16" s="14">
        <v>151076</v>
      </c>
      <c r="J16" s="14">
        <v>4816</v>
      </c>
      <c r="K16" s="14">
        <v>21977</v>
      </c>
      <c r="L16" s="267" t="s">
        <v>93</v>
      </c>
      <c r="M16" s="268"/>
      <c r="N16" s="268"/>
    </row>
    <row r="17" spans="1:15" s="2" customFormat="1" ht="10.5" customHeight="1">
      <c r="A17" s="31"/>
      <c r="B17" s="10"/>
      <c r="C17" s="11"/>
      <c r="D17" s="11"/>
      <c r="E17" s="11"/>
      <c r="F17" s="11"/>
      <c r="G17" s="11"/>
      <c r="H17" s="11"/>
      <c r="I17" s="11"/>
      <c r="J17" s="11"/>
      <c r="K17" s="12"/>
      <c r="L17" s="269"/>
      <c r="M17" s="270"/>
      <c r="N17" s="270"/>
    </row>
    <row r="18" spans="1:15" s="2" customFormat="1" ht="10.5" customHeight="1">
      <c r="A18" s="50" t="s">
        <v>17</v>
      </c>
      <c r="B18" s="48">
        <v>18697</v>
      </c>
      <c r="C18" s="48">
        <v>60681</v>
      </c>
      <c r="D18" s="48">
        <v>18625</v>
      </c>
      <c r="E18" s="48">
        <v>60466</v>
      </c>
      <c r="F18" s="48">
        <v>72</v>
      </c>
      <c r="G18" s="48">
        <v>215</v>
      </c>
      <c r="H18" s="48">
        <v>18645</v>
      </c>
      <c r="I18" s="48">
        <v>60521</v>
      </c>
      <c r="J18" s="48">
        <v>52</v>
      </c>
      <c r="K18" s="48">
        <v>160</v>
      </c>
      <c r="L18" s="273" t="s">
        <v>17</v>
      </c>
      <c r="M18" s="274"/>
      <c r="N18" s="274"/>
      <c r="O18" s="4"/>
    </row>
    <row r="19" spans="1:15" s="2" customFormat="1" ht="10.5" customHeight="1">
      <c r="A19" s="50" t="s">
        <v>18</v>
      </c>
      <c r="B19" s="48">
        <v>19938</v>
      </c>
      <c r="C19" s="48">
        <v>85643</v>
      </c>
      <c r="D19" s="48">
        <v>19439</v>
      </c>
      <c r="E19" s="48">
        <v>82605</v>
      </c>
      <c r="F19" s="48">
        <v>499</v>
      </c>
      <c r="G19" s="48">
        <v>3038</v>
      </c>
      <c r="H19" s="48">
        <v>16879</v>
      </c>
      <c r="I19" s="48">
        <v>71279</v>
      </c>
      <c r="J19" s="48">
        <v>3059</v>
      </c>
      <c r="K19" s="48">
        <v>14364</v>
      </c>
      <c r="L19" s="273" t="s">
        <v>18</v>
      </c>
      <c r="M19" s="274"/>
      <c r="N19" s="274"/>
      <c r="O19" s="4"/>
    </row>
    <row r="20" spans="1:15" s="4" customFormat="1" ht="10.5" customHeight="1">
      <c r="A20" s="18" t="s">
        <v>19</v>
      </c>
      <c r="B20" s="48">
        <v>6358</v>
      </c>
      <c r="C20" s="48">
        <v>26729</v>
      </c>
      <c r="D20" s="48">
        <v>6328</v>
      </c>
      <c r="E20" s="48">
        <v>26655</v>
      </c>
      <c r="F20" s="48">
        <v>30</v>
      </c>
      <c r="G20" s="48">
        <v>74</v>
      </c>
      <c r="H20" s="48">
        <v>4653</v>
      </c>
      <c r="I20" s="48">
        <v>19276</v>
      </c>
      <c r="J20" s="48">
        <v>1705</v>
      </c>
      <c r="K20" s="48">
        <v>7453</v>
      </c>
      <c r="L20" s="265" t="s">
        <v>19</v>
      </c>
      <c r="M20" s="266"/>
      <c r="N20" s="266"/>
    </row>
    <row r="21" spans="1:15" s="4" customFormat="1" ht="10.5" customHeight="1">
      <c r="A21" s="29"/>
      <c r="B21" s="35"/>
      <c r="C21" s="35"/>
      <c r="D21" s="35"/>
      <c r="E21" s="35"/>
      <c r="F21" s="3"/>
      <c r="G21" s="3"/>
      <c r="H21" s="35"/>
      <c r="I21" s="35"/>
      <c r="J21" s="3"/>
      <c r="K21" s="47"/>
      <c r="L21" s="7"/>
      <c r="M21" s="7"/>
      <c r="N21" s="7"/>
    </row>
    <row r="22" spans="1:15" s="2" customFormat="1" ht="10.5" customHeight="1">
      <c r="A22" s="2" t="s">
        <v>82</v>
      </c>
    </row>
    <row r="23" spans="1:15" ht="10.5" customHeight="1">
      <c r="A23" s="4" t="s">
        <v>92</v>
      </c>
    </row>
  </sheetData>
  <mergeCells count="23">
    <mergeCell ref="M6:N6"/>
    <mergeCell ref="L8:N8"/>
    <mergeCell ref="L9:N9"/>
    <mergeCell ref="L10:N10"/>
    <mergeCell ref="L20:N20"/>
    <mergeCell ref="L18:N18"/>
    <mergeCell ref="L19:N19"/>
    <mergeCell ref="L15:N15"/>
    <mergeCell ref="L16:N16"/>
    <mergeCell ref="L17:N17"/>
    <mergeCell ref="L12:N12"/>
    <mergeCell ref="L13:N13"/>
    <mergeCell ref="L14:N14"/>
    <mergeCell ref="H7:K7"/>
    <mergeCell ref="L7:N7"/>
    <mergeCell ref="H8:K8"/>
    <mergeCell ref="H9:I9"/>
    <mergeCell ref="J9:K9"/>
    <mergeCell ref="F8:G9"/>
    <mergeCell ref="B7:B10"/>
    <mergeCell ref="C7:C10"/>
    <mergeCell ref="D8:E9"/>
    <mergeCell ref="D7:G7"/>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5"/>
  <sheetViews>
    <sheetView zoomScaleNormal="100" workbookViewId="0"/>
  </sheetViews>
  <sheetFormatPr defaultRowHeight="13.5"/>
  <cols>
    <col min="1" max="1" width="23.75" style="1" customWidth="1"/>
    <col min="2" max="3" width="11.125" style="1" customWidth="1"/>
    <col min="4" max="7" width="11" style="1" customWidth="1"/>
    <col min="8" max="11" width="16.25" style="1" customWidth="1"/>
    <col min="12" max="12" width="5.625" style="1" customWidth="1"/>
    <col min="13" max="13" width="4.75" style="1" customWidth="1"/>
    <col min="14" max="14" width="14.625" style="1" customWidth="1"/>
    <col min="15" max="16384" width="9" style="1"/>
  </cols>
  <sheetData>
    <row r="1" spans="1:14" ht="13.5" customHeight="1">
      <c r="A1" s="46" t="s">
        <v>91</v>
      </c>
      <c r="E1" s="45"/>
      <c r="F1" s="45"/>
      <c r="G1" s="45"/>
      <c r="H1" s="5"/>
      <c r="I1" s="5"/>
    </row>
    <row r="2" spans="1:14" ht="10.5" customHeight="1">
      <c r="E2" s="45"/>
      <c r="F2" s="45"/>
      <c r="G2" s="45"/>
      <c r="H2" s="5"/>
      <c r="I2" s="5"/>
    </row>
    <row r="3" spans="1:14" ht="10.5" customHeight="1">
      <c r="A3" s="2" t="s">
        <v>90</v>
      </c>
    </row>
    <row r="4" spans="1:14" ht="10.5" customHeight="1"/>
    <row r="5" spans="1:14" s="4" customFormat="1" ht="10.5" customHeight="1">
      <c r="A5" s="3" t="s">
        <v>89</v>
      </c>
      <c r="D5" s="3"/>
      <c r="E5" s="3"/>
      <c r="F5" s="3"/>
      <c r="G5" s="3"/>
      <c r="H5" s="3"/>
      <c r="I5" s="3"/>
      <c r="J5" s="3"/>
      <c r="L5" s="3"/>
      <c r="M5" s="261" t="s">
        <v>12</v>
      </c>
      <c r="N5" s="261"/>
    </row>
    <row r="6" spans="1:14" s="2" customFormat="1" ht="12" customHeight="1">
      <c r="A6" s="39"/>
      <c r="B6" s="247" t="s">
        <v>3</v>
      </c>
      <c r="C6" s="247" t="s">
        <v>4</v>
      </c>
      <c r="D6" s="253" t="s">
        <v>5</v>
      </c>
      <c r="E6" s="254"/>
      <c r="F6" s="254"/>
      <c r="G6" s="255"/>
      <c r="H6" s="254" t="s">
        <v>6</v>
      </c>
      <c r="I6" s="254"/>
      <c r="J6" s="254"/>
      <c r="K6" s="255"/>
      <c r="L6" s="258"/>
      <c r="M6" s="258"/>
      <c r="N6" s="258"/>
    </row>
    <row r="7" spans="1:14" s="2" customFormat="1" ht="12" customHeight="1">
      <c r="A7" s="17" t="s">
        <v>57</v>
      </c>
      <c r="B7" s="248"/>
      <c r="C7" s="248"/>
      <c r="D7" s="250" t="s">
        <v>7</v>
      </c>
      <c r="E7" s="244"/>
      <c r="F7" s="243" t="s">
        <v>8</v>
      </c>
      <c r="G7" s="244"/>
      <c r="H7" s="254" t="s">
        <v>9</v>
      </c>
      <c r="I7" s="254"/>
      <c r="J7" s="254"/>
      <c r="K7" s="255"/>
      <c r="L7" s="251" t="s">
        <v>57</v>
      </c>
      <c r="M7" s="251"/>
      <c r="N7" s="251"/>
    </row>
    <row r="8" spans="1:14" s="2" customFormat="1" ht="12" customHeight="1">
      <c r="A8" s="17" t="s">
        <v>56</v>
      </c>
      <c r="B8" s="248"/>
      <c r="C8" s="248"/>
      <c r="D8" s="251"/>
      <c r="E8" s="252"/>
      <c r="F8" s="245"/>
      <c r="G8" s="246"/>
      <c r="H8" s="254" t="s">
        <v>10</v>
      </c>
      <c r="I8" s="255"/>
      <c r="J8" s="253" t="s">
        <v>11</v>
      </c>
      <c r="K8" s="255"/>
      <c r="L8" s="251" t="s">
        <v>56</v>
      </c>
      <c r="M8" s="251"/>
      <c r="N8" s="251"/>
    </row>
    <row r="9" spans="1:14" s="4" customFormat="1" ht="12" customHeight="1">
      <c r="A9" s="43"/>
      <c r="B9" s="249"/>
      <c r="C9" s="249"/>
      <c r="D9" s="41" t="s">
        <v>3</v>
      </c>
      <c r="E9" s="41" t="s">
        <v>4</v>
      </c>
      <c r="F9" s="41" t="s">
        <v>3</v>
      </c>
      <c r="G9" s="41" t="s">
        <v>4</v>
      </c>
      <c r="H9" s="42" t="s">
        <v>3</v>
      </c>
      <c r="I9" s="41" t="s">
        <v>4</v>
      </c>
      <c r="J9" s="41" t="s">
        <v>3</v>
      </c>
      <c r="K9" s="41" t="s">
        <v>4</v>
      </c>
      <c r="L9" s="262"/>
      <c r="M9" s="262"/>
      <c r="N9" s="262"/>
    </row>
    <row r="10" spans="1:14" s="4" customFormat="1" ht="10.5" customHeight="1">
      <c r="A10" s="39"/>
      <c r="B10" s="37"/>
      <c r="C10" s="31"/>
      <c r="D10" s="31"/>
      <c r="E10" s="31"/>
      <c r="F10" s="31"/>
      <c r="G10" s="31"/>
      <c r="H10" s="31"/>
      <c r="I10" s="31"/>
      <c r="J10" s="31"/>
      <c r="K10" s="31"/>
      <c r="L10" s="37"/>
      <c r="M10" s="31"/>
      <c r="N10" s="31"/>
    </row>
    <row r="11" spans="1:14" s="2" customFormat="1" ht="10.5" customHeight="1">
      <c r="A11" s="17" t="s">
        <v>88</v>
      </c>
      <c r="B11" s="10">
        <v>41514</v>
      </c>
      <c r="C11" s="11">
        <v>153711</v>
      </c>
      <c r="D11" s="11">
        <v>40914</v>
      </c>
      <c r="E11" s="11">
        <v>150384</v>
      </c>
      <c r="F11" s="11">
        <v>600</v>
      </c>
      <c r="G11" s="11">
        <v>3327</v>
      </c>
      <c r="H11" s="11">
        <v>37395</v>
      </c>
      <c r="I11" s="11">
        <v>136328</v>
      </c>
      <c r="J11" s="11">
        <v>4119</v>
      </c>
      <c r="K11" s="11">
        <v>17383</v>
      </c>
      <c r="L11" s="265" t="s">
        <v>87</v>
      </c>
      <c r="M11" s="266"/>
      <c r="N11" s="266"/>
    </row>
    <row r="12" spans="1:14" s="2" customFormat="1" ht="10.5" customHeight="1">
      <c r="A12" s="13" t="s">
        <v>65</v>
      </c>
      <c r="B12" s="10">
        <v>42417</v>
      </c>
      <c r="C12" s="11">
        <v>158703</v>
      </c>
      <c r="D12" s="11">
        <v>41817</v>
      </c>
      <c r="E12" s="11">
        <v>155376</v>
      </c>
      <c r="F12" s="11">
        <v>600</v>
      </c>
      <c r="G12" s="11">
        <v>3327</v>
      </c>
      <c r="H12" s="11">
        <v>38023</v>
      </c>
      <c r="I12" s="11">
        <v>139045</v>
      </c>
      <c r="J12" s="11">
        <v>4394</v>
      </c>
      <c r="K12" s="11">
        <v>19658</v>
      </c>
      <c r="L12" s="259" t="s">
        <v>76</v>
      </c>
      <c r="M12" s="260"/>
      <c r="N12" s="260"/>
    </row>
    <row r="13" spans="1:14" s="2" customFormat="1" ht="10.5" customHeight="1">
      <c r="A13" s="13" t="s">
        <v>78</v>
      </c>
      <c r="B13" s="10">
        <v>42652</v>
      </c>
      <c r="C13" s="11">
        <v>160124</v>
      </c>
      <c r="D13" s="11">
        <v>42011</v>
      </c>
      <c r="E13" s="11">
        <v>156677</v>
      </c>
      <c r="F13" s="11">
        <v>641</v>
      </c>
      <c r="G13" s="11">
        <v>3447</v>
      </c>
      <c r="H13" s="11">
        <v>38077</v>
      </c>
      <c r="I13" s="11">
        <v>139375</v>
      </c>
      <c r="J13" s="11">
        <v>4575</v>
      </c>
      <c r="K13" s="11">
        <v>20749</v>
      </c>
      <c r="L13" s="259" t="s">
        <v>86</v>
      </c>
      <c r="M13" s="260"/>
      <c r="N13" s="260"/>
    </row>
    <row r="14" spans="1:14" s="2" customFormat="1" ht="10.5" customHeight="1">
      <c r="A14" s="13" t="s">
        <v>85</v>
      </c>
      <c r="B14" s="10">
        <v>42766</v>
      </c>
      <c r="C14" s="11">
        <v>160724</v>
      </c>
      <c r="D14" s="11">
        <v>42166</v>
      </c>
      <c r="E14" s="11">
        <v>157398</v>
      </c>
      <c r="F14" s="11">
        <v>600</v>
      </c>
      <c r="G14" s="11">
        <v>3326</v>
      </c>
      <c r="H14" s="11">
        <v>38108</v>
      </c>
      <c r="I14" s="11">
        <v>139568</v>
      </c>
      <c r="J14" s="11">
        <v>4658</v>
      </c>
      <c r="K14" s="11">
        <v>21156</v>
      </c>
      <c r="L14" s="256" t="s">
        <v>85</v>
      </c>
      <c r="M14" s="257"/>
      <c r="N14" s="257"/>
    </row>
    <row r="15" spans="1:14" s="6" customFormat="1" ht="10.5" customHeight="1">
      <c r="A15" s="30" t="s">
        <v>84</v>
      </c>
      <c r="B15" s="16">
        <v>44328</v>
      </c>
      <c r="C15" s="14">
        <v>169687</v>
      </c>
      <c r="D15" s="14">
        <v>43727</v>
      </c>
      <c r="E15" s="14">
        <v>166360</v>
      </c>
      <c r="F15" s="14">
        <v>601</v>
      </c>
      <c r="G15" s="14">
        <v>3327</v>
      </c>
      <c r="H15" s="14">
        <v>39670</v>
      </c>
      <c r="I15" s="14">
        <v>148530</v>
      </c>
      <c r="J15" s="14">
        <v>4658</v>
      </c>
      <c r="K15" s="14">
        <v>21157</v>
      </c>
      <c r="L15" s="267" t="s">
        <v>84</v>
      </c>
      <c r="M15" s="268"/>
      <c r="N15" s="268"/>
    </row>
    <row r="16" spans="1:14" s="2" customFormat="1" ht="10.5" customHeight="1">
      <c r="A16" s="31"/>
      <c r="B16" s="10"/>
      <c r="C16" s="11"/>
      <c r="D16" s="11"/>
      <c r="E16" s="11"/>
      <c r="F16" s="11"/>
      <c r="G16" s="11"/>
      <c r="H16" s="11"/>
      <c r="I16" s="11"/>
      <c r="J16" s="11"/>
      <c r="K16" s="12"/>
      <c r="L16" s="269"/>
      <c r="M16" s="270"/>
      <c r="N16" s="270"/>
    </row>
    <row r="17" spans="1:14" s="2" customFormat="1" ht="10.5" customHeight="1">
      <c r="A17" s="18" t="s">
        <v>83</v>
      </c>
      <c r="B17" s="48">
        <v>0</v>
      </c>
      <c r="C17" s="48">
        <v>0</v>
      </c>
      <c r="D17" s="48">
        <v>0</v>
      </c>
      <c r="E17" s="48">
        <v>0</v>
      </c>
      <c r="F17" s="48">
        <v>0</v>
      </c>
      <c r="G17" s="48">
        <v>0</v>
      </c>
      <c r="H17" s="48">
        <v>0</v>
      </c>
      <c r="I17" s="48">
        <v>0</v>
      </c>
      <c r="J17" s="48">
        <v>0</v>
      </c>
      <c r="K17" s="48">
        <v>0</v>
      </c>
      <c r="L17" s="265" t="s">
        <v>0</v>
      </c>
      <c r="M17" s="266"/>
      <c r="N17" s="266"/>
    </row>
    <row r="18" spans="1:14" s="2" customFormat="1" ht="10.5" customHeight="1">
      <c r="A18" s="18" t="s">
        <v>1</v>
      </c>
      <c r="B18" s="48">
        <v>0</v>
      </c>
      <c r="C18" s="48">
        <v>0</v>
      </c>
      <c r="D18" s="48">
        <v>0</v>
      </c>
      <c r="E18" s="48">
        <v>0</v>
      </c>
      <c r="F18" s="48">
        <v>0</v>
      </c>
      <c r="G18" s="48">
        <v>0</v>
      </c>
      <c r="H18" s="48">
        <v>0</v>
      </c>
      <c r="I18" s="48">
        <v>0</v>
      </c>
      <c r="J18" s="48">
        <v>0</v>
      </c>
      <c r="K18" s="48">
        <v>0</v>
      </c>
      <c r="L18" s="265" t="s">
        <v>1</v>
      </c>
      <c r="M18" s="266"/>
      <c r="N18" s="266"/>
    </row>
    <row r="19" spans="1:14" s="2" customFormat="1" ht="10.5" customHeight="1">
      <c r="A19" s="18" t="s">
        <v>2</v>
      </c>
      <c r="B19" s="48">
        <v>0</v>
      </c>
      <c r="C19" s="48">
        <v>0</v>
      </c>
      <c r="D19" s="48">
        <v>0</v>
      </c>
      <c r="E19" s="48">
        <v>0</v>
      </c>
      <c r="F19" s="48">
        <v>0</v>
      </c>
      <c r="G19" s="48">
        <v>0</v>
      </c>
      <c r="H19" s="48">
        <v>0</v>
      </c>
      <c r="I19" s="48">
        <v>0</v>
      </c>
      <c r="J19" s="48">
        <v>0</v>
      </c>
      <c r="K19" s="48">
        <v>0</v>
      </c>
      <c r="L19" s="265" t="s">
        <v>2</v>
      </c>
      <c r="M19" s="266"/>
      <c r="N19" s="266"/>
    </row>
    <row r="20" spans="1:14" s="2" customFormat="1" ht="10.5" customHeight="1">
      <c r="A20" s="49" t="s">
        <v>17</v>
      </c>
      <c r="B20" s="48">
        <v>18697</v>
      </c>
      <c r="C20" s="48">
        <v>60681</v>
      </c>
      <c r="D20" s="48">
        <v>18625</v>
      </c>
      <c r="E20" s="48">
        <v>60466</v>
      </c>
      <c r="F20" s="48">
        <v>72</v>
      </c>
      <c r="G20" s="48">
        <v>215</v>
      </c>
      <c r="H20" s="48">
        <v>18645</v>
      </c>
      <c r="I20" s="48">
        <v>60521</v>
      </c>
      <c r="J20" s="48">
        <v>52</v>
      </c>
      <c r="K20" s="48">
        <v>160</v>
      </c>
      <c r="L20" s="265" t="s">
        <v>17</v>
      </c>
      <c r="M20" s="266"/>
      <c r="N20" s="266"/>
    </row>
    <row r="21" spans="1:14" s="2" customFormat="1" ht="10.5" customHeight="1">
      <c r="A21" s="49" t="s">
        <v>18</v>
      </c>
      <c r="B21" s="48">
        <v>19347</v>
      </c>
      <c r="C21" s="48">
        <v>82498</v>
      </c>
      <c r="D21" s="48">
        <v>18848</v>
      </c>
      <c r="E21" s="48">
        <v>79460</v>
      </c>
      <c r="F21" s="48">
        <v>499</v>
      </c>
      <c r="G21" s="48">
        <v>3038</v>
      </c>
      <c r="H21" s="48">
        <v>16372</v>
      </c>
      <c r="I21" s="48">
        <v>68733</v>
      </c>
      <c r="J21" s="48">
        <v>2975</v>
      </c>
      <c r="K21" s="48">
        <v>13765</v>
      </c>
      <c r="L21" s="265" t="s">
        <v>18</v>
      </c>
      <c r="M21" s="266"/>
      <c r="N21" s="266"/>
    </row>
    <row r="22" spans="1:14" s="4" customFormat="1" ht="10.5" customHeight="1">
      <c r="A22" s="18" t="s">
        <v>19</v>
      </c>
      <c r="B22" s="48">
        <v>6284</v>
      </c>
      <c r="C22" s="48">
        <v>26508</v>
      </c>
      <c r="D22" s="48">
        <v>6254</v>
      </c>
      <c r="E22" s="48">
        <v>26434</v>
      </c>
      <c r="F22" s="48">
        <v>30</v>
      </c>
      <c r="G22" s="48">
        <v>74</v>
      </c>
      <c r="H22" s="48">
        <v>4653</v>
      </c>
      <c r="I22" s="48">
        <v>19276</v>
      </c>
      <c r="J22" s="48">
        <v>1631</v>
      </c>
      <c r="K22" s="48">
        <v>7232</v>
      </c>
      <c r="L22" s="265" t="s">
        <v>19</v>
      </c>
      <c r="M22" s="266"/>
      <c r="N22" s="266"/>
    </row>
    <row r="23" spans="1:14" s="4" customFormat="1" ht="10.5" customHeight="1">
      <c r="A23" s="29"/>
      <c r="B23" s="35"/>
      <c r="C23" s="35"/>
      <c r="D23" s="35"/>
      <c r="E23" s="35"/>
      <c r="F23" s="3"/>
      <c r="G23" s="3"/>
      <c r="H23" s="35"/>
      <c r="I23" s="35"/>
      <c r="J23" s="3"/>
      <c r="K23" s="47"/>
      <c r="L23" s="7"/>
      <c r="M23" s="7"/>
      <c r="N23" s="7"/>
    </row>
    <row r="24" spans="1:14" s="2" customFormat="1" ht="10.5" customHeight="1">
      <c r="A24" s="2" t="s">
        <v>82</v>
      </c>
    </row>
    <row r="25" spans="1:14" ht="10.5" customHeight="1">
      <c r="A25" s="4" t="s">
        <v>50</v>
      </c>
    </row>
  </sheetData>
  <mergeCells count="26">
    <mergeCell ref="L22:N22"/>
    <mergeCell ref="L17:N17"/>
    <mergeCell ref="L18:N18"/>
    <mergeCell ref="L19:N19"/>
    <mergeCell ref="L20:N20"/>
    <mergeCell ref="L21:N21"/>
    <mergeCell ref="L14:N14"/>
    <mergeCell ref="L15:N15"/>
    <mergeCell ref="L16:N16"/>
    <mergeCell ref="M5:N5"/>
    <mergeCell ref="L7:N7"/>
    <mergeCell ref="L8:N8"/>
    <mergeCell ref="L9:N9"/>
    <mergeCell ref="L11:N11"/>
    <mergeCell ref="L12:N12"/>
    <mergeCell ref="L13:N13"/>
    <mergeCell ref="H6:K6"/>
    <mergeCell ref="L6:N6"/>
    <mergeCell ref="F7:G8"/>
    <mergeCell ref="B6:B9"/>
    <mergeCell ref="C6:C9"/>
    <mergeCell ref="D7:E8"/>
    <mergeCell ref="D6:G6"/>
    <mergeCell ref="H7:K7"/>
    <mergeCell ref="H8:I8"/>
    <mergeCell ref="J8:K8"/>
  </mergeCells>
  <phoneticPr fontId="11"/>
  <pageMargins left="0.6692913385826772" right="0.6692913385826772" top="0.78740157480314965" bottom="0.86614173228346458" header="0.51181102362204722" footer="0.51181102362204722"/>
  <pageSetup paperSize="9" scale="99" orientation="portrait" horizontalDpi="40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P24"/>
  <sheetViews>
    <sheetView zoomScaleNormal="100" workbookViewId="0"/>
  </sheetViews>
  <sheetFormatPr defaultRowHeight="13.5"/>
  <cols>
    <col min="1" max="1" width="15.125" style="1" customWidth="1"/>
    <col min="2" max="2" width="4.625" style="1" customWidth="1"/>
    <col min="3" max="3" width="7.75" style="1" customWidth="1"/>
    <col min="4" max="5" width="11.125" style="1" customWidth="1"/>
    <col min="6" max="9" width="11" style="1" customWidth="1"/>
    <col min="10" max="13" width="16.25" style="1" customWidth="1"/>
    <col min="14" max="14" width="5.625" style="1" customWidth="1"/>
    <col min="15" max="15" width="4.75" style="1" customWidth="1"/>
    <col min="16" max="16" width="14.625" style="1" customWidth="1"/>
    <col min="17" max="16384" width="9" style="1"/>
  </cols>
  <sheetData>
    <row r="1" spans="1:16" ht="13.5" customHeight="1">
      <c r="A1" s="46" t="s">
        <v>71</v>
      </c>
      <c r="B1" s="5"/>
      <c r="C1" s="5"/>
      <c r="G1" s="45"/>
      <c r="H1" s="45"/>
      <c r="J1" s="5"/>
      <c r="K1" s="5"/>
    </row>
    <row r="2" spans="1:16" ht="10.5" customHeight="1">
      <c r="A2" s="5"/>
      <c r="B2" s="5"/>
      <c r="C2" s="5"/>
    </row>
    <row r="3" spans="1:16" ht="10.5" customHeight="1"/>
    <row r="4" spans="1:16" s="4" customFormat="1" ht="10.5" customHeight="1">
      <c r="A4" s="3" t="s">
        <v>72</v>
      </c>
      <c r="B4" s="3"/>
      <c r="C4" s="3"/>
      <c r="F4" s="3"/>
      <c r="G4" s="3"/>
      <c r="H4" s="3"/>
      <c r="I4" s="3"/>
      <c r="J4" s="3"/>
      <c r="K4" s="3"/>
      <c r="L4" s="3"/>
      <c r="N4" s="3"/>
      <c r="O4" s="261" t="s">
        <v>12</v>
      </c>
      <c r="P4" s="261"/>
    </row>
    <row r="5" spans="1:16" s="2" customFormat="1" ht="12" customHeight="1">
      <c r="A5" s="258"/>
      <c r="B5" s="258"/>
      <c r="C5" s="281"/>
      <c r="D5" s="247" t="s">
        <v>3</v>
      </c>
      <c r="E5" s="247" t="s">
        <v>4</v>
      </c>
      <c r="F5" s="253" t="s">
        <v>5</v>
      </c>
      <c r="G5" s="254"/>
      <c r="H5" s="254"/>
      <c r="I5" s="255"/>
      <c r="J5" s="254" t="s">
        <v>6</v>
      </c>
      <c r="K5" s="254"/>
      <c r="L5" s="254"/>
      <c r="M5" s="255"/>
      <c r="N5" s="258"/>
      <c r="O5" s="258"/>
      <c r="P5" s="258"/>
    </row>
    <row r="6" spans="1:16" s="2" customFormat="1" ht="12" customHeight="1">
      <c r="A6" s="251" t="s">
        <v>57</v>
      </c>
      <c r="B6" s="251"/>
      <c r="C6" s="252"/>
      <c r="D6" s="248"/>
      <c r="E6" s="248"/>
      <c r="F6" s="250" t="s">
        <v>7</v>
      </c>
      <c r="G6" s="244"/>
      <c r="H6" s="243" t="s">
        <v>8</v>
      </c>
      <c r="I6" s="244"/>
      <c r="J6" s="254" t="s">
        <v>9</v>
      </c>
      <c r="K6" s="254"/>
      <c r="L6" s="254"/>
      <c r="M6" s="255"/>
      <c r="N6" s="251" t="s">
        <v>57</v>
      </c>
      <c r="O6" s="251"/>
      <c r="P6" s="251"/>
    </row>
    <row r="7" spans="1:16" s="2" customFormat="1" ht="12" customHeight="1">
      <c r="A7" s="251" t="s">
        <v>56</v>
      </c>
      <c r="B7" s="251"/>
      <c r="C7" s="252"/>
      <c r="D7" s="248"/>
      <c r="E7" s="248"/>
      <c r="F7" s="251"/>
      <c r="G7" s="252"/>
      <c r="H7" s="245"/>
      <c r="I7" s="246"/>
      <c r="J7" s="254" t="s">
        <v>10</v>
      </c>
      <c r="K7" s="255"/>
      <c r="L7" s="253" t="s">
        <v>11</v>
      </c>
      <c r="M7" s="255"/>
      <c r="N7" s="251" t="s">
        <v>56</v>
      </c>
      <c r="O7" s="251"/>
      <c r="P7" s="251"/>
    </row>
    <row r="8" spans="1:16" s="4" customFormat="1" ht="12" customHeight="1">
      <c r="A8" s="262"/>
      <c r="B8" s="262"/>
      <c r="C8" s="280"/>
      <c r="D8" s="249"/>
      <c r="E8" s="249"/>
      <c r="F8" s="41" t="s">
        <v>3</v>
      </c>
      <c r="G8" s="41" t="s">
        <v>4</v>
      </c>
      <c r="H8" s="41" t="s">
        <v>3</v>
      </c>
      <c r="I8" s="41" t="s">
        <v>4</v>
      </c>
      <c r="J8" s="42" t="s">
        <v>3</v>
      </c>
      <c r="K8" s="41" t="s">
        <v>4</v>
      </c>
      <c r="L8" s="41" t="s">
        <v>3</v>
      </c>
      <c r="M8" s="41" t="s">
        <v>4</v>
      </c>
      <c r="N8" s="262"/>
      <c r="O8" s="262"/>
      <c r="P8" s="262"/>
    </row>
    <row r="9" spans="1:16" s="4" customFormat="1" ht="10.5" customHeight="1">
      <c r="A9" s="39"/>
      <c r="B9" s="39"/>
      <c r="C9" s="38"/>
      <c r="D9" s="37"/>
      <c r="E9" s="31"/>
      <c r="F9" s="31"/>
      <c r="G9" s="31"/>
      <c r="H9" s="31"/>
      <c r="I9" s="31"/>
      <c r="J9" s="31"/>
      <c r="K9" s="31"/>
      <c r="L9" s="31"/>
      <c r="M9" s="31"/>
      <c r="N9" s="37"/>
      <c r="O9" s="31"/>
      <c r="P9" s="31"/>
    </row>
    <row r="10" spans="1:16" s="2" customFormat="1" ht="10.5" customHeight="1">
      <c r="A10" s="266" t="s">
        <v>73</v>
      </c>
      <c r="B10" s="266"/>
      <c r="C10" s="275"/>
      <c r="D10" s="10">
        <v>38751</v>
      </c>
      <c r="E10" s="11">
        <v>144917</v>
      </c>
      <c r="F10" s="11">
        <v>38150</v>
      </c>
      <c r="G10" s="11">
        <v>141591</v>
      </c>
      <c r="H10" s="11">
        <v>600</v>
      </c>
      <c r="I10" s="11">
        <v>3326</v>
      </c>
      <c r="J10" s="11">
        <v>35027</v>
      </c>
      <c r="K10" s="11">
        <v>129220</v>
      </c>
      <c r="L10" s="11">
        <v>3724</v>
      </c>
      <c r="M10" s="11">
        <v>15697</v>
      </c>
      <c r="N10" s="265" t="s">
        <v>74</v>
      </c>
      <c r="O10" s="266"/>
      <c r="P10" s="266"/>
    </row>
    <row r="11" spans="1:16" s="2" customFormat="1" ht="10.5" customHeight="1">
      <c r="A11" s="257" t="s">
        <v>54</v>
      </c>
      <c r="B11" s="266"/>
      <c r="C11" s="275"/>
      <c r="D11" s="10">
        <v>41514</v>
      </c>
      <c r="E11" s="11">
        <v>153711</v>
      </c>
      <c r="F11" s="11">
        <v>40914</v>
      </c>
      <c r="G11" s="11">
        <v>150384</v>
      </c>
      <c r="H11" s="11">
        <v>600</v>
      </c>
      <c r="I11" s="11">
        <v>3327</v>
      </c>
      <c r="J11" s="11">
        <v>37395</v>
      </c>
      <c r="K11" s="11">
        <v>136328</v>
      </c>
      <c r="L11" s="11">
        <v>4119</v>
      </c>
      <c r="M11" s="11">
        <v>17383</v>
      </c>
      <c r="N11" s="259" t="s">
        <v>75</v>
      </c>
      <c r="O11" s="277"/>
      <c r="P11" s="277"/>
    </row>
    <row r="12" spans="1:16" s="2" customFormat="1" ht="10.5" customHeight="1">
      <c r="A12" s="257" t="s">
        <v>76</v>
      </c>
      <c r="B12" s="266"/>
      <c r="C12" s="275"/>
      <c r="D12" s="10">
        <v>42417</v>
      </c>
      <c r="E12" s="11">
        <v>158703</v>
      </c>
      <c r="F12" s="11">
        <v>41817</v>
      </c>
      <c r="G12" s="11">
        <v>155376</v>
      </c>
      <c r="H12" s="11">
        <v>600</v>
      </c>
      <c r="I12" s="11">
        <v>3327</v>
      </c>
      <c r="J12" s="11">
        <v>38023</v>
      </c>
      <c r="K12" s="11">
        <v>139045</v>
      </c>
      <c r="L12" s="11">
        <v>4394</v>
      </c>
      <c r="M12" s="11">
        <v>19658</v>
      </c>
      <c r="N12" s="259" t="s">
        <v>77</v>
      </c>
      <c r="O12" s="277"/>
      <c r="P12" s="277"/>
    </row>
    <row r="13" spans="1:16" s="2" customFormat="1" ht="10.5" customHeight="1">
      <c r="A13" s="257" t="s">
        <v>78</v>
      </c>
      <c r="B13" s="266"/>
      <c r="C13" s="275"/>
      <c r="D13" s="10">
        <v>42652</v>
      </c>
      <c r="E13" s="11">
        <v>160124</v>
      </c>
      <c r="F13" s="11">
        <v>42011</v>
      </c>
      <c r="G13" s="11">
        <v>156677</v>
      </c>
      <c r="H13" s="11">
        <v>641</v>
      </c>
      <c r="I13" s="11">
        <v>3447</v>
      </c>
      <c r="J13" s="11">
        <v>38077</v>
      </c>
      <c r="K13" s="11">
        <v>139375</v>
      </c>
      <c r="L13" s="11">
        <v>4575</v>
      </c>
      <c r="M13" s="11">
        <v>20749</v>
      </c>
      <c r="N13" s="256" t="s">
        <v>78</v>
      </c>
      <c r="O13" s="266"/>
      <c r="P13" s="266"/>
    </row>
    <row r="14" spans="1:16" s="6" customFormat="1" ht="10.5" customHeight="1">
      <c r="A14" s="268" t="s">
        <v>79</v>
      </c>
      <c r="B14" s="278"/>
      <c r="C14" s="279"/>
      <c r="D14" s="16">
        <v>42766</v>
      </c>
      <c r="E14" s="14">
        <v>160724</v>
      </c>
      <c r="F14" s="14">
        <v>42166</v>
      </c>
      <c r="G14" s="14">
        <v>157398</v>
      </c>
      <c r="H14" s="14">
        <v>600</v>
      </c>
      <c r="I14" s="14">
        <v>3326</v>
      </c>
      <c r="J14" s="14">
        <v>38108</v>
      </c>
      <c r="K14" s="14">
        <v>139568</v>
      </c>
      <c r="L14" s="14">
        <v>4658</v>
      </c>
      <c r="M14" s="14">
        <v>21156</v>
      </c>
      <c r="N14" s="267" t="s">
        <v>79</v>
      </c>
      <c r="O14" s="278"/>
      <c r="P14" s="278"/>
    </row>
    <row r="15" spans="1:16" s="2" customFormat="1" ht="10.5" customHeight="1">
      <c r="A15" s="270"/>
      <c r="B15" s="270"/>
      <c r="C15" s="276"/>
      <c r="D15" s="10"/>
      <c r="E15" s="11"/>
      <c r="F15" s="11"/>
      <c r="G15" s="11"/>
      <c r="H15" s="11"/>
      <c r="I15" s="11"/>
      <c r="J15" s="11"/>
      <c r="K15" s="11"/>
      <c r="L15" s="11"/>
      <c r="M15" s="12"/>
      <c r="N15" s="269"/>
      <c r="O15" s="270"/>
      <c r="P15" s="270"/>
    </row>
    <row r="16" spans="1:16" s="2" customFormat="1" ht="10.5" customHeight="1">
      <c r="A16" s="266" t="s">
        <v>80</v>
      </c>
      <c r="B16" s="266"/>
      <c r="C16" s="275"/>
      <c r="D16" s="10" t="s">
        <v>81</v>
      </c>
      <c r="E16" s="11" t="s">
        <v>81</v>
      </c>
      <c r="F16" s="11" t="s">
        <v>81</v>
      </c>
      <c r="G16" s="11" t="s">
        <v>81</v>
      </c>
      <c r="H16" s="11" t="s">
        <v>81</v>
      </c>
      <c r="I16" s="11" t="s">
        <v>81</v>
      </c>
      <c r="J16" s="11" t="s">
        <v>81</v>
      </c>
      <c r="K16" s="11" t="s">
        <v>81</v>
      </c>
      <c r="L16" s="11" t="s">
        <v>81</v>
      </c>
      <c r="M16" s="12" t="s">
        <v>81</v>
      </c>
      <c r="N16" s="266" t="s">
        <v>0</v>
      </c>
      <c r="O16" s="266"/>
      <c r="P16" s="266"/>
    </row>
    <row r="17" spans="1:16" s="2" customFormat="1" ht="10.5" customHeight="1">
      <c r="A17" s="266" t="s">
        <v>1</v>
      </c>
      <c r="B17" s="266"/>
      <c r="C17" s="275"/>
      <c r="D17" s="10" t="s">
        <v>81</v>
      </c>
      <c r="E17" s="11" t="s">
        <v>81</v>
      </c>
      <c r="F17" s="11" t="s">
        <v>81</v>
      </c>
      <c r="G17" s="11" t="s">
        <v>81</v>
      </c>
      <c r="H17" s="11" t="s">
        <v>81</v>
      </c>
      <c r="I17" s="11" t="s">
        <v>81</v>
      </c>
      <c r="J17" s="11" t="s">
        <v>81</v>
      </c>
      <c r="K17" s="11" t="s">
        <v>81</v>
      </c>
      <c r="L17" s="11" t="s">
        <v>81</v>
      </c>
      <c r="M17" s="12" t="s">
        <v>81</v>
      </c>
      <c r="N17" s="266" t="s">
        <v>1</v>
      </c>
      <c r="O17" s="266"/>
      <c r="P17" s="266"/>
    </row>
    <row r="18" spans="1:16" s="2" customFormat="1" ht="10.5" customHeight="1">
      <c r="A18" s="266" t="s">
        <v>2</v>
      </c>
      <c r="B18" s="266"/>
      <c r="C18" s="275"/>
      <c r="D18" s="10" t="s">
        <v>81</v>
      </c>
      <c r="E18" s="11" t="s">
        <v>81</v>
      </c>
      <c r="F18" s="11" t="s">
        <v>81</v>
      </c>
      <c r="G18" s="11" t="s">
        <v>81</v>
      </c>
      <c r="H18" s="11" t="s">
        <v>81</v>
      </c>
      <c r="I18" s="11" t="s">
        <v>81</v>
      </c>
      <c r="J18" s="11" t="s">
        <v>81</v>
      </c>
      <c r="K18" s="11" t="s">
        <v>81</v>
      </c>
      <c r="L18" s="11" t="s">
        <v>81</v>
      </c>
      <c r="M18" s="12" t="s">
        <v>81</v>
      </c>
      <c r="N18" s="266" t="s">
        <v>2</v>
      </c>
      <c r="O18" s="266"/>
      <c r="P18" s="266"/>
    </row>
    <row r="19" spans="1:16" s="2" customFormat="1" ht="10.5" customHeight="1">
      <c r="A19" s="266" t="s">
        <v>17</v>
      </c>
      <c r="B19" s="266"/>
      <c r="C19" s="275"/>
      <c r="D19" s="10">
        <v>18697</v>
      </c>
      <c r="E19" s="11">
        <v>60681</v>
      </c>
      <c r="F19" s="11">
        <v>18625</v>
      </c>
      <c r="G19" s="11">
        <v>60466</v>
      </c>
      <c r="H19" s="11">
        <v>72</v>
      </c>
      <c r="I19" s="11">
        <v>215</v>
      </c>
      <c r="J19" s="11">
        <v>18645</v>
      </c>
      <c r="K19" s="11">
        <v>60521</v>
      </c>
      <c r="L19" s="11">
        <v>52</v>
      </c>
      <c r="M19" s="12">
        <v>160</v>
      </c>
      <c r="N19" s="266" t="s">
        <v>17</v>
      </c>
      <c r="O19" s="266"/>
      <c r="P19" s="266"/>
    </row>
    <row r="20" spans="1:16" s="2" customFormat="1" ht="10.5" customHeight="1">
      <c r="A20" s="266" t="s">
        <v>18</v>
      </c>
      <c r="B20" s="266"/>
      <c r="C20" s="275"/>
      <c r="D20" s="10">
        <v>17914</v>
      </c>
      <c r="E20" s="11">
        <v>73861</v>
      </c>
      <c r="F20" s="11">
        <v>17416</v>
      </c>
      <c r="G20" s="11">
        <v>70824</v>
      </c>
      <c r="H20" s="11">
        <v>498</v>
      </c>
      <c r="I20" s="11">
        <v>3037</v>
      </c>
      <c r="J20" s="11">
        <v>14939</v>
      </c>
      <c r="K20" s="11">
        <v>60096</v>
      </c>
      <c r="L20" s="11">
        <v>2975</v>
      </c>
      <c r="M20" s="12">
        <v>13765</v>
      </c>
      <c r="N20" s="266" t="s">
        <v>18</v>
      </c>
      <c r="O20" s="266"/>
      <c r="P20" s="266"/>
    </row>
    <row r="21" spans="1:16" s="4" customFormat="1" ht="10.5" customHeight="1">
      <c r="A21" s="266" t="s">
        <v>19</v>
      </c>
      <c r="B21" s="266"/>
      <c r="C21" s="275"/>
      <c r="D21" s="10">
        <v>6155</v>
      </c>
      <c r="E21" s="11">
        <v>26182</v>
      </c>
      <c r="F21" s="11">
        <v>6125</v>
      </c>
      <c r="G21" s="11">
        <v>26108</v>
      </c>
      <c r="H21" s="11">
        <v>30</v>
      </c>
      <c r="I21" s="11">
        <v>74</v>
      </c>
      <c r="J21" s="11">
        <v>4524</v>
      </c>
      <c r="K21" s="11">
        <v>18951</v>
      </c>
      <c r="L21" s="11">
        <v>1631</v>
      </c>
      <c r="M21" s="12">
        <v>7231</v>
      </c>
      <c r="N21" s="266" t="s">
        <v>19</v>
      </c>
      <c r="O21" s="266"/>
      <c r="P21" s="266"/>
    </row>
    <row r="22" spans="1:16" s="4" customFormat="1" ht="10.5" customHeight="1">
      <c r="A22" s="7"/>
      <c r="B22" s="7"/>
      <c r="C22" s="29"/>
      <c r="D22" s="36"/>
      <c r="E22" s="35"/>
      <c r="F22" s="35"/>
      <c r="G22" s="35"/>
      <c r="H22" s="3"/>
      <c r="I22" s="3"/>
      <c r="J22" s="35"/>
      <c r="K22" s="35"/>
      <c r="L22" s="3"/>
      <c r="M22" s="47"/>
      <c r="N22" s="7"/>
      <c r="O22" s="7"/>
      <c r="P22" s="7"/>
    </row>
    <row r="23" spans="1:16" s="2" customFormat="1" ht="10.5" customHeight="1">
      <c r="A23" s="2" t="s">
        <v>82</v>
      </c>
    </row>
    <row r="24" spans="1:16" ht="10.5" customHeight="1">
      <c r="A24" s="4" t="s">
        <v>50</v>
      </c>
    </row>
  </sheetData>
  <mergeCells count="42">
    <mergeCell ref="O4:P4"/>
    <mergeCell ref="A5:C5"/>
    <mergeCell ref="D5:D8"/>
    <mergeCell ref="E5:E8"/>
    <mergeCell ref="F5:I5"/>
    <mergeCell ref="J5:M5"/>
    <mergeCell ref="N5:P5"/>
    <mergeCell ref="A6:C6"/>
    <mergeCell ref="F6:G7"/>
    <mergeCell ref="H6:I7"/>
    <mergeCell ref="J6:M6"/>
    <mergeCell ref="N6:P6"/>
    <mergeCell ref="A7:C7"/>
    <mergeCell ref="J7:K7"/>
    <mergeCell ref="L7:M7"/>
    <mergeCell ref="N7:P7"/>
    <mergeCell ref="A8:C8"/>
    <mergeCell ref="N8:P8"/>
    <mergeCell ref="A10:C10"/>
    <mergeCell ref="N10:P10"/>
    <mergeCell ref="A11:C11"/>
    <mergeCell ref="N11:P11"/>
    <mergeCell ref="A12:C12"/>
    <mergeCell ref="N12:P12"/>
    <mergeCell ref="A13:C13"/>
    <mergeCell ref="N13:P13"/>
    <mergeCell ref="A14:C14"/>
    <mergeCell ref="N14:P14"/>
    <mergeCell ref="A15:C15"/>
    <mergeCell ref="N15:P15"/>
    <mergeCell ref="A16:C16"/>
    <mergeCell ref="N16:P16"/>
    <mergeCell ref="A17:C17"/>
    <mergeCell ref="N17:P17"/>
    <mergeCell ref="A21:C21"/>
    <mergeCell ref="N21:P21"/>
    <mergeCell ref="A18:C18"/>
    <mergeCell ref="N18:P18"/>
    <mergeCell ref="A19:C19"/>
    <mergeCell ref="N19:P19"/>
    <mergeCell ref="A20:C20"/>
    <mergeCell ref="N20:P20"/>
  </mergeCells>
  <phoneticPr fontId="11"/>
  <pageMargins left="0.6692913385826772" right="0.6692913385826772" top="0.78740157480314965" bottom="0.86614173228346458" header="0.51181102362204722" footer="0.51181102362204722"/>
  <pageSetup paperSize="9" scale="95" orientation="portrait" horizontalDpi="400" verticalDpi="0" r:id="rId1"/>
  <headerFooter alignWithMargins="0"/>
  <colBreaks count="1" manualBreakCount="1">
    <brk id="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
  <sheetViews>
    <sheetView zoomScaleNormal="100" workbookViewId="0"/>
  </sheetViews>
  <sheetFormatPr defaultRowHeight="13.5"/>
  <cols>
    <col min="1" max="1" width="24.625" style="1" customWidth="1"/>
    <col min="2" max="3" width="4.625" style="1" hidden="1" customWidth="1"/>
    <col min="4" max="13" width="9.375" style="1" customWidth="1"/>
    <col min="14" max="16384" width="9" style="1"/>
  </cols>
  <sheetData>
    <row r="1" spans="1:14" s="32" customFormat="1" ht="15" customHeight="1">
      <c r="A1" s="34" t="s">
        <v>70</v>
      </c>
      <c r="B1" s="33"/>
      <c r="D1" s="34"/>
      <c r="E1" s="34"/>
    </row>
    <row r="2" spans="1:14" ht="13.5" customHeight="1">
      <c r="A2" s="46" t="s">
        <v>69</v>
      </c>
      <c r="B2" s="5"/>
      <c r="C2" s="5"/>
      <c r="G2" s="45"/>
      <c r="H2" s="45"/>
      <c r="I2" s="45"/>
      <c r="J2" s="5"/>
      <c r="K2" s="5"/>
    </row>
    <row r="3" spans="1:14" ht="10.5" customHeight="1"/>
    <row r="4" spans="1:14" s="4" customFormat="1" ht="10.5" customHeight="1">
      <c r="A4" s="3" t="s">
        <v>68</v>
      </c>
      <c r="B4" s="3"/>
      <c r="C4" s="3"/>
      <c r="F4" s="3"/>
      <c r="G4" s="3"/>
      <c r="H4" s="3"/>
      <c r="I4" s="3"/>
      <c r="J4" s="3"/>
      <c r="K4" s="3"/>
      <c r="L4" s="3"/>
      <c r="M4" s="4" t="s">
        <v>67</v>
      </c>
    </row>
    <row r="5" spans="1:14" s="2" customFormat="1" ht="10.5" customHeight="1">
      <c r="A5" s="258"/>
      <c r="B5" s="258"/>
      <c r="C5" s="281"/>
      <c r="D5" s="247" t="s">
        <v>3</v>
      </c>
      <c r="E5" s="247" t="s">
        <v>4</v>
      </c>
      <c r="F5" s="253" t="s">
        <v>5</v>
      </c>
      <c r="G5" s="254"/>
      <c r="H5" s="254"/>
      <c r="I5" s="255"/>
      <c r="J5" s="254" t="s">
        <v>6</v>
      </c>
      <c r="K5" s="254"/>
      <c r="L5" s="254"/>
      <c r="M5" s="254"/>
    </row>
    <row r="6" spans="1:14" s="2" customFormat="1" ht="10.5" customHeight="1">
      <c r="A6" s="251" t="s">
        <v>57</v>
      </c>
      <c r="B6" s="251"/>
      <c r="C6" s="252"/>
      <c r="D6" s="248"/>
      <c r="E6" s="248"/>
      <c r="F6" s="250" t="s">
        <v>7</v>
      </c>
      <c r="G6" s="244"/>
      <c r="H6" s="243" t="s">
        <v>8</v>
      </c>
      <c r="I6" s="244"/>
      <c r="J6" s="254" t="s">
        <v>9</v>
      </c>
      <c r="K6" s="254"/>
      <c r="L6" s="254"/>
      <c r="M6" s="254"/>
    </row>
    <row r="7" spans="1:14" s="2" customFormat="1" ht="10.5" customHeight="1">
      <c r="A7" s="251" t="s">
        <v>56</v>
      </c>
      <c r="B7" s="251"/>
      <c r="C7" s="252"/>
      <c r="D7" s="248"/>
      <c r="E7" s="248"/>
      <c r="F7" s="251"/>
      <c r="G7" s="252"/>
      <c r="H7" s="245"/>
      <c r="I7" s="246"/>
      <c r="J7" s="254" t="s">
        <v>10</v>
      </c>
      <c r="K7" s="255"/>
      <c r="L7" s="253" t="s">
        <v>11</v>
      </c>
      <c r="M7" s="254"/>
    </row>
    <row r="8" spans="1:14" s="4" customFormat="1" ht="10.5" customHeight="1">
      <c r="A8" s="262"/>
      <c r="B8" s="262"/>
      <c r="C8" s="280"/>
      <c r="D8" s="249"/>
      <c r="E8" s="249"/>
      <c r="F8" s="41" t="s">
        <v>3</v>
      </c>
      <c r="G8" s="41" t="s">
        <v>4</v>
      </c>
      <c r="H8" s="41" t="s">
        <v>3</v>
      </c>
      <c r="I8" s="41" t="s">
        <v>4</v>
      </c>
      <c r="J8" s="42" t="s">
        <v>3</v>
      </c>
      <c r="K8" s="41" t="s">
        <v>4</v>
      </c>
      <c r="L8" s="41" t="s">
        <v>3</v>
      </c>
      <c r="M8" s="40" t="s">
        <v>4</v>
      </c>
    </row>
    <row r="9" spans="1:14" s="4" customFormat="1" ht="10.5" customHeight="1">
      <c r="A9" s="39"/>
      <c r="B9" s="39"/>
      <c r="C9" s="38"/>
      <c r="D9" s="37"/>
      <c r="E9" s="31"/>
      <c r="F9" s="31"/>
      <c r="G9" s="31"/>
      <c r="H9" s="31"/>
      <c r="I9" s="31"/>
      <c r="J9" s="31"/>
      <c r="K9" s="31"/>
      <c r="L9" s="31"/>
      <c r="M9" s="31"/>
    </row>
    <row r="10" spans="1:14" s="2" customFormat="1" ht="10.5" customHeight="1">
      <c r="A10" s="266" t="s">
        <v>66</v>
      </c>
      <c r="B10" s="266"/>
      <c r="C10" s="275"/>
      <c r="D10" s="10">
        <v>38655</v>
      </c>
      <c r="E10" s="11">
        <v>145743</v>
      </c>
      <c r="F10" s="11">
        <v>38054</v>
      </c>
      <c r="G10" s="11">
        <v>142417</v>
      </c>
      <c r="H10" s="11">
        <v>601</v>
      </c>
      <c r="I10" s="11">
        <v>3326</v>
      </c>
      <c r="J10" s="11">
        <v>34965</v>
      </c>
      <c r="K10" s="11">
        <v>130189</v>
      </c>
      <c r="L10" s="11">
        <v>3690</v>
      </c>
      <c r="M10" s="11">
        <v>15554</v>
      </c>
    </row>
    <row r="11" spans="1:14" s="2" customFormat="1" ht="10.5" customHeight="1">
      <c r="A11" s="13" t="s">
        <v>42</v>
      </c>
      <c r="B11" s="17"/>
      <c r="C11" s="18"/>
      <c r="D11" s="10">
        <v>38751</v>
      </c>
      <c r="E11" s="11">
        <v>144917</v>
      </c>
      <c r="F11" s="11">
        <v>38150</v>
      </c>
      <c r="G11" s="11">
        <v>141591</v>
      </c>
      <c r="H11" s="11">
        <v>600</v>
      </c>
      <c r="I11" s="11">
        <v>3326</v>
      </c>
      <c r="J11" s="11">
        <v>35027</v>
      </c>
      <c r="K11" s="11">
        <v>129220</v>
      </c>
      <c r="L11" s="11">
        <v>3724</v>
      </c>
      <c r="M11" s="11">
        <v>15697</v>
      </c>
    </row>
    <row r="12" spans="1:14" s="2" customFormat="1" ht="10.5" customHeight="1">
      <c r="A12" s="13" t="s">
        <v>54</v>
      </c>
      <c r="B12" s="17"/>
      <c r="C12" s="18"/>
      <c r="D12" s="10">
        <v>41514</v>
      </c>
      <c r="E12" s="11">
        <v>153711</v>
      </c>
      <c r="F12" s="11">
        <v>40914</v>
      </c>
      <c r="G12" s="11">
        <v>150384</v>
      </c>
      <c r="H12" s="11">
        <v>600</v>
      </c>
      <c r="I12" s="11">
        <v>3327</v>
      </c>
      <c r="J12" s="11">
        <v>37395</v>
      </c>
      <c r="K12" s="11">
        <v>136328</v>
      </c>
      <c r="L12" s="11">
        <v>4119</v>
      </c>
      <c r="M12" s="11">
        <v>17383</v>
      </c>
    </row>
    <row r="13" spans="1:14" s="2" customFormat="1" ht="10.5" customHeight="1">
      <c r="A13" s="257" t="s">
        <v>65</v>
      </c>
      <c r="B13" s="266"/>
      <c r="C13" s="275"/>
      <c r="D13" s="10">
        <v>42417</v>
      </c>
      <c r="E13" s="11">
        <v>158703</v>
      </c>
      <c r="F13" s="11">
        <v>41817</v>
      </c>
      <c r="G13" s="11">
        <v>155376</v>
      </c>
      <c r="H13" s="11">
        <v>600</v>
      </c>
      <c r="I13" s="11">
        <v>3327</v>
      </c>
      <c r="J13" s="11">
        <v>38023</v>
      </c>
      <c r="K13" s="11">
        <v>139045</v>
      </c>
      <c r="L13" s="11">
        <v>4394</v>
      </c>
      <c r="M13" s="11">
        <v>19658</v>
      </c>
    </row>
    <row r="14" spans="1:14" s="6" customFormat="1" ht="10.5" customHeight="1">
      <c r="A14" s="268" t="s">
        <v>64</v>
      </c>
      <c r="B14" s="278"/>
      <c r="C14" s="279"/>
      <c r="D14" s="16">
        <v>42652</v>
      </c>
      <c r="E14" s="14">
        <v>160124</v>
      </c>
      <c r="F14" s="14">
        <v>42011</v>
      </c>
      <c r="G14" s="14">
        <v>156677</v>
      </c>
      <c r="H14" s="14">
        <v>641</v>
      </c>
      <c r="I14" s="14">
        <v>3447</v>
      </c>
      <c r="J14" s="14">
        <v>38077</v>
      </c>
      <c r="K14" s="14">
        <v>139375</v>
      </c>
      <c r="L14" s="14">
        <v>4575</v>
      </c>
      <c r="M14" s="14">
        <v>20749</v>
      </c>
    </row>
    <row r="15" spans="1:14" s="2" customFormat="1" ht="10.5" customHeight="1">
      <c r="A15" s="270"/>
      <c r="B15" s="270"/>
      <c r="C15" s="276"/>
      <c r="D15" s="10"/>
      <c r="E15" s="11"/>
      <c r="F15" s="11"/>
      <c r="G15" s="11"/>
      <c r="H15" s="11"/>
      <c r="I15" s="11"/>
      <c r="J15" s="11"/>
      <c r="K15" s="11"/>
      <c r="L15" s="11"/>
      <c r="M15" s="11"/>
    </row>
    <row r="16" spans="1:14" s="2" customFormat="1" ht="10.5" customHeight="1">
      <c r="A16" s="266" t="s">
        <v>63</v>
      </c>
      <c r="B16" s="266"/>
      <c r="C16" s="275"/>
      <c r="D16" s="10" t="s">
        <v>21</v>
      </c>
      <c r="E16" s="11" t="s">
        <v>21</v>
      </c>
      <c r="F16" s="11" t="s">
        <v>21</v>
      </c>
      <c r="G16" s="11" t="s">
        <v>21</v>
      </c>
      <c r="H16" s="11" t="s">
        <v>21</v>
      </c>
      <c r="I16" s="11" t="s">
        <v>21</v>
      </c>
      <c r="J16" s="11" t="s">
        <v>21</v>
      </c>
      <c r="K16" s="11" t="s">
        <v>21</v>
      </c>
      <c r="L16" s="11" t="s">
        <v>21</v>
      </c>
      <c r="M16" s="11" t="s">
        <v>21</v>
      </c>
      <c r="N16" s="4"/>
    </row>
    <row r="17" spans="1:14" s="2" customFormat="1" ht="10.5" customHeight="1">
      <c r="A17" s="266" t="s">
        <v>1</v>
      </c>
      <c r="B17" s="266"/>
      <c r="C17" s="275"/>
      <c r="D17" s="10" t="s">
        <v>21</v>
      </c>
      <c r="E17" s="11" t="s">
        <v>21</v>
      </c>
      <c r="F17" s="11" t="s">
        <v>21</v>
      </c>
      <c r="G17" s="11" t="s">
        <v>21</v>
      </c>
      <c r="H17" s="11" t="s">
        <v>21</v>
      </c>
      <c r="I17" s="11" t="s">
        <v>21</v>
      </c>
      <c r="J17" s="11" t="s">
        <v>21</v>
      </c>
      <c r="K17" s="11" t="s">
        <v>21</v>
      </c>
      <c r="L17" s="11" t="s">
        <v>21</v>
      </c>
      <c r="M17" s="11" t="s">
        <v>21</v>
      </c>
      <c r="N17" s="4"/>
    </row>
    <row r="18" spans="1:14" s="2" customFormat="1" ht="10.5" customHeight="1">
      <c r="A18" s="266" t="s">
        <v>2</v>
      </c>
      <c r="B18" s="266"/>
      <c r="C18" s="275"/>
      <c r="D18" s="10" t="s">
        <v>21</v>
      </c>
      <c r="E18" s="11" t="s">
        <v>21</v>
      </c>
      <c r="F18" s="11" t="s">
        <v>21</v>
      </c>
      <c r="G18" s="11" t="s">
        <v>21</v>
      </c>
      <c r="H18" s="11" t="s">
        <v>21</v>
      </c>
      <c r="I18" s="11" t="s">
        <v>21</v>
      </c>
      <c r="J18" s="11" t="s">
        <v>21</v>
      </c>
      <c r="K18" s="11" t="s">
        <v>21</v>
      </c>
      <c r="L18" s="11" t="s">
        <v>21</v>
      </c>
      <c r="M18" s="11" t="s">
        <v>21</v>
      </c>
      <c r="N18" s="4"/>
    </row>
    <row r="19" spans="1:14" s="2" customFormat="1" ht="10.5" customHeight="1">
      <c r="A19" s="266" t="s">
        <v>17</v>
      </c>
      <c r="B19" s="266"/>
      <c r="C19" s="275"/>
      <c r="D19" s="10">
        <v>18697</v>
      </c>
      <c r="E19" s="11">
        <v>60681</v>
      </c>
      <c r="F19" s="11">
        <v>18625</v>
      </c>
      <c r="G19" s="11">
        <v>60466</v>
      </c>
      <c r="H19" s="11">
        <v>72</v>
      </c>
      <c r="I19" s="11">
        <v>215</v>
      </c>
      <c r="J19" s="11">
        <v>18645</v>
      </c>
      <c r="K19" s="11">
        <v>60521</v>
      </c>
      <c r="L19" s="11">
        <v>52</v>
      </c>
      <c r="M19" s="11">
        <v>160</v>
      </c>
      <c r="N19" s="4"/>
    </row>
    <row r="20" spans="1:14" s="2" customFormat="1" ht="10.5" customHeight="1">
      <c r="A20" s="266" t="s">
        <v>18</v>
      </c>
      <c r="B20" s="266"/>
      <c r="C20" s="275"/>
      <c r="D20" s="10">
        <v>17874</v>
      </c>
      <c r="E20" s="11">
        <v>73259</v>
      </c>
      <c r="F20" s="11">
        <v>17335</v>
      </c>
      <c r="G20" s="11">
        <v>70101</v>
      </c>
      <c r="H20" s="11">
        <v>539</v>
      </c>
      <c r="I20" s="11">
        <v>3158</v>
      </c>
      <c r="J20" s="11">
        <v>14967</v>
      </c>
      <c r="K20" s="11">
        <v>60054</v>
      </c>
      <c r="L20" s="11">
        <v>2907</v>
      </c>
      <c r="M20" s="11">
        <v>13205</v>
      </c>
      <c r="N20" s="4"/>
    </row>
    <row r="21" spans="1:14" s="4" customFormat="1" ht="10.5" customHeight="1">
      <c r="A21" s="266" t="s">
        <v>19</v>
      </c>
      <c r="B21" s="266"/>
      <c r="C21" s="275"/>
      <c r="D21" s="10">
        <v>6081</v>
      </c>
      <c r="E21" s="11">
        <v>26184</v>
      </c>
      <c r="F21" s="11">
        <v>6051</v>
      </c>
      <c r="G21" s="11">
        <v>26110</v>
      </c>
      <c r="H21" s="11">
        <v>30</v>
      </c>
      <c r="I21" s="11">
        <v>74</v>
      </c>
      <c r="J21" s="11">
        <v>4465</v>
      </c>
      <c r="K21" s="11">
        <v>18800</v>
      </c>
      <c r="L21" s="11">
        <v>1616</v>
      </c>
      <c r="M21" s="11">
        <v>7384</v>
      </c>
    </row>
    <row r="22" spans="1:14" s="4" customFormat="1" ht="10.5" customHeight="1">
      <c r="A22" s="7"/>
      <c r="B22" s="7"/>
      <c r="C22" s="29"/>
      <c r="D22" s="36"/>
      <c r="E22" s="35"/>
      <c r="F22" s="35"/>
      <c r="G22" s="35"/>
      <c r="H22" s="3"/>
      <c r="I22" s="3"/>
      <c r="J22" s="35"/>
      <c r="K22" s="35"/>
      <c r="L22" s="3"/>
      <c r="M22" s="35"/>
    </row>
    <row r="23" spans="1:14" s="2" customFormat="1" ht="10.5" customHeight="1">
      <c r="A23" s="2" t="s">
        <v>62</v>
      </c>
    </row>
    <row r="24" spans="1:14" ht="10.5" customHeight="1">
      <c r="A24" s="4" t="s">
        <v>50</v>
      </c>
    </row>
    <row r="25" spans="1:14" ht="10.5" customHeight="1">
      <c r="A25" s="2"/>
    </row>
  </sheetData>
  <mergeCells count="23">
    <mergeCell ref="A5:C5"/>
    <mergeCell ref="A10:C10"/>
    <mergeCell ref="A8:C8"/>
    <mergeCell ref="H6:I7"/>
    <mergeCell ref="J6:M6"/>
    <mergeCell ref="J7:K7"/>
    <mergeCell ref="L7:M7"/>
    <mergeCell ref="J5:M5"/>
    <mergeCell ref="D5:D8"/>
    <mergeCell ref="E5:E8"/>
    <mergeCell ref="F6:G7"/>
    <mergeCell ref="F5:I5"/>
    <mergeCell ref="A21:C21"/>
    <mergeCell ref="A6:C6"/>
    <mergeCell ref="A7:C7"/>
    <mergeCell ref="A13:C13"/>
    <mergeCell ref="A14:C14"/>
    <mergeCell ref="A16:C16"/>
    <mergeCell ref="A15:C15"/>
    <mergeCell ref="A17:C17"/>
    <mergeCell ref="A20:C20"/>
    <mergeCell ref="A19:C19"/>
    <mergeCell ref="A18:C18"/>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
  <sheetViews>
    <sheetView zoomScaleNormal="100" workbookViewId="0"/>
  </sheetViews>
  <sheetFormatPr defaultRowHeight="13.5"/>
  <cols>
    <col min="1" max="1" width="23.75" style="1" customWidth="1"/>
    <col min="2" max="3" width="4.625" style="1" hidden="1" customWidth="1"/>
    <col min="4" max="13" width="9.375" style="1" customWidth="1"/>
    <col min="14" max="16384" width="9" style="1"/>
  </cols>
  <sheetData>
    <row r="1" spans="1:14" s="32" customFormat="1" ht="15" customHeight="1">
      <c r="A1" s="34" t="s">
        <v>61</v>
      </c>
      <c r="B1" s="33"/>
      <c r="D1" s="34"/>
      <c r="E1" s="34"/>
    </row>
    <row r="2" spans="1:14" ht="13.5" customHeight="1">
      <c r="A2" s="46" t="s">
        <v>60</v>
      </c>
      <c r="B2" s="5"/>
      <c r="C2" s="5"/>
      <c r="G2" s="45"/>
      <c r="H2" s="45"/>
      <c r="I2" s="45"/>
      <c r="J2" s="5"/>
      <c r="K2" s="5"/>
    </row>
    <row r="3" spans="1:14" ht="10.5" customHeight="1"/>
    <row r="4" spans="1:14" s="4" customFormat="1" ht="10.5" customHeight="1">
      <c r="A4" s="3" t="s">
        <v>59</v>
      </c>
      <c r="B4" s="3"/>
      <c r="C4" s="3"/>
      <c r="F4" s="3"/>
      <c r="G4" s="3"/>
      <c r="H4" s="3"/>
      <c r="I4" s="3"/>
      <c r="J4" s="3"/>
      <c r="K4" s="3"/>
      <c r="L4" s="3"/>
      <c r="M4" s="4" t="s">
        <v>58</v>
      </c>
    </row>
    <row r="5" spans="1:14" s="2" customFormat="1" ht="10.5" customHeight="1">
      <c r="A5" s="258"/>
      <c r="B5" s="258"/>
      <c r="C5" s="281"/>
      <c r="D5" s="247" t="s">
        <v>3</v>
      </c>
      <c r="E5" s="247" t="s">
        <v>4</v>
      </c>
      <c r="F5" s="253" t="s">
        <v>5</v>
      </c>
      <c r="G5" s="254"/>
      <c r="H5" s="254"/>
      <c r="I5" s="255"/>
      <c r="J5" s="254" t="s">
        <v>6</v>
      </c>
      <c r="K5" s="254"/>
      <c r="L5" s="254"/>
      <c r="M5" s="254"/>
    </row>
    <row r="6" spans="1:14" s="2" customFormat="1" ht="10.5" customHeight="1">
      <c r="A6" s="251" t="s">
        <v>57</v>
      </c>
      <c r="B6" s="251"/>
      <c r="C6" s="252"/>
      <c r="D6" s="248"/>
      <c r="E6" s="248"/>
      <c r="F6" s="250" t="s">
        <v>7</v>
      </c>
      <c r="G6" s="244"/>
      <c r="H6" s="243" t="s">
        <v>8</v>
      </c>
      <c r="I6" s="244"/>
      <c r="J6" s="254" t="s">
        <v>9</v>
      </c>
      <c r="K6" s="254"/>
      <c r="L6" s="254"/>
      <c r="M6" s="254"/>
    </row>
    <row r="7" spans="1:14" s="2" customFormat="1" ht="10.5" customHeight="1">
      <c r="A7" s="251" t="s">
        <v>56</v>
      </c>
      <c r="B7" s="251"/>
      <c r="C7" s="252"/>
      <c r="D7" s="248"/>
      <c r="E7" s="248"/>
      <c r="F7" s="251"/>
      <c r="G7" s="252"/>
      <c r="H7" s="245"/>
      <c r="I7" s="246"/>
      <c r="J7" s="254" t="s">
        <v>10</v>
      </c>
      <c r="K7" s="255"/>
      <c r="L7" s="253" t="s">
        <v>11</v>
      </c>
      <c r="M7" s="254"/>
    </row>
    <row r="8" spans="1:14" s="4" customFormat="1" ht="10.5" customHeight="1">
      <c r="A8" s="262"/>
      <c r="B8" s="262"/>
      <c r="C8" s="280"/>
      <c r="D8" s="249"/>
      <c r="E8" s="249"/>
      <c r="F8" s="41" t="s">
        <v>3</v>
      </c>
      <c r="G8" s="41" t="s">
        <v>4</v>
      </c>
      <c r="H8" s="41" t="s">
        <v>3</v>
      </c>
      <c r="I8" s="41" t="s">
        <v>4</v>
      </c>
      <c r="J8" s="42" t="s">
        <v>3</v>
      </c>
      <c r="K8" s="41" t="s">
        <v>4</v>
      </c>
      <c r="L8" s="41" t="s">
        <v>3</v>
      </c>
      <c r="M8" s="40" t="s">
        <v>4</v>
      </c>
    </row>
    <row r="9" spans="1:14" s="4" customFormat="1" ht="10.5" customHeight="1">
      <c r="A9" s="39"/>
      <c r="B9" s="39"/>
      <c r="C9" s="38"/>
      <c r="D9" s="37"/>
      <c r="E9" s="31"/>
      <c r="F9" s="31"/>
      <c r="G9" s="31"/>
      <c r="H9" s="31"/>
      <c r="I9" s="31"/>
      <c r="J9" s="31"/>
      <c r="K9" s="31"/>
      <c r="L9" s="31"/>
      <c r="M9" s="31"/>
    </row>
    <row r="10" spans="1:14" s="2" customFormat="1" ht="10.5" customHeight="1">
      <c r="A10" s="266" t="s">
        <v>55</v>
      </c>
      <c r="B10" s="266"/>
      <c r="C10" s="275"/>
      <c r="D10" s="10">
        <v>30255</v>
      </c>
      <c r="E10" s="11">
        <v>120264</v>
      </c>
      <c r="F10" s="11">
        <v>29721</v>
      </c>
      <c r="G10" s="11">
        <v>117126</v>
      </c>
      <c r="H10" s="11">
        <v>534</v>
      </c>
      <c r="I10" s="11">
        <v>3138</v>
      </c>
      <c r="J10" s="11">
        <v>26781</v>
      </c>
      <c r="K10" s="11">
        <v>105351</v>
      </c>
      <c r="L10" s="11">
        <v>3475</v>
      </c>
      <c r="M10" s="11">
        <v>14913</v>
      </c>
    </row>
    <row r="11" spans="1:14" s="2" customFormat="1" ht="10.5" customHeight="1">
      <c r="A11" s="13" t="s">
        <v>33</v>
      </c>
      <c r="B11" s="17"/>
      <c r="C11" s="18"/>
      <c r="D11" s="10">
        <v>38655</v>
      </c>
      <c r="E11" s="11">
        <v>145743</v>
      </c>
      <c r="F11" s="11">
        <v>38054</v>
      </c>
      <c r="G11" s="11">
        <v>142417</v>
      </c>
      <c r="H11" s="11">
        <v>601</v>
      </c>
      <c r="I11" s="11">
        <v>3326</v>
      </c>
      <c r="J11" s="11">
        <v>34965</v>
      </c>
      <c r="K11" s="11">
        <v>130189</v>
      </c>
      <c r="L11" s="11">
        <v>3690</v>
      </c>
      <c r="M11" s="11">
        <v>15554</v>
      </c>
    </row>
    <row r="12" spans="1:14" s="2" customFormat="1" ht="10.5" customHeight="1">
      <c r="A12" s="13" t="s">
        <v>42</v>
      </c>
      <c r="B12" s="17"/>
      <c r="C12" s="18"/>
      <c r="D12" s="10">
        <v>38751</v>
      </c>
      <c r="E12" s="11">
        <v>144917</v>
      </c>
      <c r="F12" s="11">
        <v>38150</v>
      </c>
      <c r="G12" s="11">
        <v>141591</v>
      </c>
      <c r="H12" s="11">
        <v>600</v>
      </c>
      <c r="I12" s="11">
        <v>3326</v>
      </c>
      <c r="J12" s="11">
        <v>35027</v>
      </c>
      <c r="K12" s="11">
        <v>129220</v>
      </c>
      <c r="L12" s="11">
        <v>3724</v>
      </c>
      <c r="M12" s="11">
        <v>15697</v>
      </c>
    </row>
    <row r="13" spans="1:14" s="2" customFormat="1" ht="10.5" customHeight="1">
      <c r="A13" s="257" t="s">
        <v>54</v>
      </c>
      <c r="B13" s="266"/>
      <c r="C13" s="275"/>
      <c r="D13" s="10">
        <v>41514</v>
      </c>
      <c r="E13" s="11">
        <v>153711</v>
      </c>
      <c r="F13" s="11">
        <v>40914</v>
      </c>
      <c r="G13" s="11">
        <v>150384</v>
      </c>
      <c r="H13" s="11">
        <v>600</v>
      </c>
      <c r="I13" s="11">
        <v>3327</v>
      </c>
      <c r="J13" s="11">
        <v>37395</v>
      </c>
      <c r="K13" s="11">
        <v>136328</v>
      </c>
      <c r="L13" s="11">
        <v>4119</v>
      </c>
      <c r="M13" s="11">
        <v>17383</v>
      </c>
    </row>
    <row r="14" spans="1:14" s="6" customFormat="1" ht="10.5" customHeight="1">
      <c r="A14" s="268" t="s">
        <v>53</v>
      </c>
      <c r="B14" s="278"/>
      <c r="C14" s="279"/>
      <c r="D14" s="16">
        <v>42417</v>
      </c>
      <c r="E14" s="14">
        <v>158703</v>
      </c>
      <c r="F14" s="14">
        <v>41817</v>
      </c>
      <c r="G14" s="14">
        <v>155376</v>
      </c>
      <c r="H14" s="14">
        <v>600</v>
      </c>
      <c r="I14" s="14">
        <v>3327</v>
      </c>
      <c r="J14" s="14">
        <v>38023</v>
      </c>
      <c r="K14" s="14">
        <v>139045</v>
      </c>
      <c r="L14" s="14">
        <v>4394</v>
      </c>
      <c r="M14" s="14">
        <v>19658</v>
      </c>
    </row>
    <row r="15" spans="1:14" s="2" customFormat="1" ht="10.5" customHeight="1">
      <c r="A15" s="270"/>
      <c r="B15" s="270"/>
      <c r="C15" s="276"/>
      <c r="D15" s="10"/>
      <c r="E15" s="11"/>
      <c r="F15" s="11"/>
      <c r="G15" s="11"/>
      <c r="H15" s="11"/>
      <c r="I15" s="11"/>
      <c r="J15" s="11"/>
      <c r="K15" s="11"/>
      <c r="L15" s="11"/>
      <c r="M15" s="11"/>
    </row>
    <row r="16" spans="1:14" s="2" customFormat="1" ht="10.5" customHeight="1">
      <c r="A16" s="266" t="s">
        <v>52</v>
      </c>
      <c r="B16" s="266"/>
      <c r="C16" s="275"/>
      <c r="D16" s="10" t="s">
        <v>21</v>
      </c>
      <c r="E16" s="11" t="s">
        <v>21</v>
      </c>
      <c r="F16" s="11" t="s">
        <v>21</v>
      </c>
      <c r="G16" s="11" t="s">
        <v>21</v>
      </c>
      <c r="H16" s="11" t="s">
        <v>21</v>
      </c>
      <c r="I16" s="11" t="s">
        <v>21</v>
      </c>
      <c r="J16" s="11" t="s">
        <v>21</v>
      </c>
      <c r="K16" s="11" t="s">
        <v>21</v>
      </c>
      <c r="L16" s="11" t="s">
        <v>21</v>
      </c>
      <c r="M16" s="11" t="s">
        <v>21</v>
      </c>
      <c r="N16" s="4"/>
    </row>
    <row r="17" spans="1:14" s="2" customFormat="1" ht="10.5" customHeight="1">
      <c r="A17" s="266" t="s">
        <v>1</v>
      </c>
      <c r="B17" s="266"/>
      <c r="C17" s="275"/>
      <c r="D17" s="10" t="s">
        <v>21</v>
      </c>
      <c r="E17" s="11" t="s">
        <v>21</v>
      </c>
      <c r="F17" s="11" t="s">
        <v>21</v>
      </c>
      <c r="G17" s="11" t="s">
        <v>21</v>
      </c>
      <c r="H17" s="11" t="s">
        <v>21</v>
      </c>
      <c r="I17" s="11" t="s">
        <v>21</v>
      </c>
      <c r="J17" s="11" t="s">
        <v>21</v>
      </c>
      <c r="K17" s="11" t="s">
        <v>21</v>
      </c>
      <c r="L17" s="11" t="s">
        <v>21</v>
      </c>
      <c r="M17" s="11" t="s">
        <v>21</v>
      </c>
      <c r="N17" s="4"/>
    </row>
    <row r="18" spans="1:14" s="2" customFormat="1" ht="10.5" customHeight="1">
      <c r="A18" s="266" t="s">
        <v>2</v>
      </c>
      <c r="B18" s="266"/>
      <c r="C18" s="275"/>
      <c r="D18" s="10" t="s">
        <v>21</v>
      </c>
      <c r="E18" s="11" t="s">
        <v>21</v>
      </c>
      <c r="F18" s="11" t="s">
        <v>21</v>
      </c>
      <c r="G18" s="11" t="s">
        <v>21</v>
      </c>
      <c r="H18" s="11" t="s">
        <v>21</v>
      </c>
      <c r="I18" s="11" t="s">
        <v>21</v>
      </c>
      <c r="J18" s="11" t="s">
        <v>21</v>
      </c>
      <c r="K18" s="11" t="s">
        <v>21</v>
      </c>
      <c r="L18" s="11" t="s">
        <v>21</v>
      </c>
      <c r="M18" s="11" t="s">
        <v>21</v>
      </c>
      <c r="N18" s="4"/>
    </row>
    <row r="19" spans="1:14" s="2" customFormat="1" ht="10.5" customHeight="1">
      <c r="A19" s="266" t="s">
        <v>17</v>
      </c>
      <c r="B19" s="266"/>
      <c r="C19" s="275"/>
      <c r="D19" s="10">
        <v>18697</v>
      </c>
      <c r="E19" s="11">
        <v>60514</v>
      </c>
      <c r="F19" s="11">
        <v>18625</v>
      </c>
      <c r="G19" s="11">
        <v>60299</v>
      </c>
      <c r="H19" s="11">
        <v>72</v>
      </c>
      <c r="I19" s="11">
        <v>215</v>
      </c>
      <c r="J19" s="11">
        <v>18644</v>
      </c>
      <c r="K19" s="11">
        <v>60354</v>
      </c>
      <c r="L19" s="11">
        <v>53</v>
      </c>
      <c r="M19" s="11">
        <v>160</v>
      </c>
      <c r="N19" s="4"/>
    </row>
    <row r="20" spans="1:14" s="2" customFormat="1" ht="10.5" customHeight="1">
      <c r="A20" s="266" t="s">
        <v>18</v>
      </c>
      <c r="B20" s="266"/>
      <c r="C20" s="275"/>
      <c r="D20" s="10">
        <v>17651</v>
      </c>
      <c r="E20" s="11">
        <v>72048</v>
      </c>
      <c r="F20" s="11">
        <v>17153</v>
      </c>
      <c r="G20" s="11">
        <v>69010</v>
      </c>
      <c r="H20" s="11">
        <v>498</v>
      </c>
      <c r="I20" s="11">
        <v>3038</v>
      </c>
      <c r="J20" s="11">
        <v>14926</v>
      </c>
      <c r="K20" s="11">
        <v>59934</v>
      </c>
      <c r="L20" s="11">
        <v>2725</v>
      </c>
      <c r="M20" s="11">
        <v>12114</v>
      </c>
      <c r="N20" s="4"/>
    </row>
    <row r="21" spans="1:14" s="4" customFormat="1" ht="10.5" customHeight="1">
      <c r="A21" s="266" t="s">
        <v>19</v>
      </c>
      <c r="B21" s="266"/>
      <c r="C21" s="275"/>
      <c r="D21" s="10">
        <v>6069</v>
      </c>
      <c r="E21" s="11">
        <v>26141</v>
      </c>
      <c r="F21" s="11">
        <v>6039</v>
      </c>
      <c r="G21" s="11">
        <v>26067</v>
      </c>
      <c r="H21" s="11">
        <v>30</v>
      </c>
      <c r="I21" s="11">
        <v>74</v>
      </c>
      <c r="J21" s="11">
        <v>4453</v>
      </c>
      <c r="K21" s="11">
        <v>18757</v>
      </c>
      <c r="L21" s="11">
        <v>1616</v>
      </c>
      <c r="M21" s="11">
        <v>7384</v>
      </c>
    </row>
    <row r="22" spans="1:14" s="4" customFormat="1" ht="10.5" customHeight="1">
      <c r="A22" s="7"/>
      <c r="B22" s="7"/>
      <c r="C22" s="29"/>
      <c r="D22" s="36"/>
      <c r="E22" s="35"/>
      <c r="F22" s="35"/>
      <c r="G22" s="35"/>
      <c r="H22" s="3"/>
      <c r="I22" s="3"/>
      <c r="J22" s="35"/>
      <c r="K22" s="35"/>
      <c r="L22" s="3"/>
      <c r="M22" s="35"/>
    </row>
    <row r="23" spans="1:14" s="2" customFormat="1" ht="10.5" customHeight="1">
      <c r="A23" s="2" t="s">
        <v>51</v>
      </c>
    </row>
    <row r="24" spans="1:14" ht="10.5" customHeight="1">
      <c r="A24" s="4" t="s">
        <v>50</v>
      </c>
    </row>
    <row r="25" spans="1:14" ht="10.5" customHeight="1">
      <c r="A25" s="2" t="s">
        <v>49</v>
      </c>
    </row>
  </sheetData>
  <mergeCells count="23">
    <mergeCell ref="A15:C15"/>
    <mergeCell ref="A21:C21"/>
    <mergeCell ref="A6:C6"/>
    <mergeCell ref="A7:C7"/>
    <mergeCell ref="A13:C13"/>
    <mergeCell ref="A14:C14"/>
    <mergeCell ref="A17:C17"/>
    <mergeCell ref="A20:C20"/>
    <mergeCell ref="A19:C19"/>
    <mergeCell ref="A18:C18"/>
    <mergeCell ref="A16:C16"/>
    <mergeCell ref="A5:C5"/>
    <mergeCell ref="A10:C10"/>
    <mergeCell ref="A8:C8"/>
    <mergeCell ref="H6:I7"/>
    <mergeCell ref="J6:M6"/>
    <mergeCell ref="J7:K7"/>
    <mergeCell ref="L7:M7"/>
    <mergeCell ref="J5:M5"/>
    <mergeCell ref="D5:D8"/>
    <mergeCell ref="E5:E8"/>
    <mergeCell ref="F6:G7"/>
    <mergeCell ref="F5:I5"/>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4"/>
  <sheetViews>
    <sheetView workbookViewId="0"/>
  </sheetViews>
  <sheetFormatPr defaultRowHeight="10.5" customHeight="1"/>
  <cols>
    <col min="1" max="1" width="23.75" style="1" customWidth="1"/>
    <col min="2" max="3" width="4.625" style="1" hidden="1" customWidth="1"/>
    <col min="4" max="7" width="8" style="1" customWidth="1"/>
    <col min="8" max="8" width="5.5" style="1" customWidth="1"/>
    <col min="9" max="13" width="8" style="1" customWidth="1"/>
    <col min="14" max="14" width="23.25" style="1" customWidth="1"/>
    <col min="15" max="16384" width="9" style="1"/>
  </cols>
  <sheetData>
    <row r="1" spans="1:14" s="32" customFormat="1" ht="15.75" customHeight="1">
      <c r="A1" s="34" t="s">
        <v>48</v>
      </c>
      <c r="B1" s="33"/>
      <c r="D1" s="34"/>
      <c r="E1" s="34"/>
    </row>
    <row r="2" spans="1:14" s="32" customFormat="1" ht="10.5" customHeight="1">
      <c r="A2" s="34"/>
      <c r="B2" s="33"/>
    </row>
    <row r="3" spans="1:14" ht="13.5" customHeight="1">
      <c r="A3" s="5" t="s">
        <v>47</v>
      </c>
      <c r="B3" s="5"/>
      <c r="C3" s="5"/>
      <c r="F3" s="24"/>
      <c r="G3" s="24"/>
      <c r="H3" s="24"/>
      <c r="I3" s="24"/>
      <c r="J3" s="24"/>
      <c r="K3" s="24"/>
    </row>
    <row r="4" spans="1:14" ht="10.5" customHeight="1">
      <c r="A4" s="5"/>
      <c r="B4" s="5"/>
      <c r="C4" s="5"/>
    </row>
    <row r="5" spans="1:14" ht="10.5" customHeight="1">
      <c r="A5" s="5"/>
      <c r="B5" s="5"/>
      <c r="C5" s="5"/>
    </row>
    <row r="6" spans="1:14" s="4" customFormat="1" ht="10.5" customHeight="1">
      <c r="A6" s="3" t="s">
        <v>46</v>
      </c>
      <c r="B6" s="3"/>
      <c r="C6" s="3"/>
      <c r="F6" s="3"/>
      <c r="G6" s="3"/>
      <c r="H6" s="3"/>
      <c r="I6" s="3"/>
      <c r="J6" s="3"/>
      <c r="K6" s="3"/>
      <c r="L6" s="3"/>
      <c r="N6" s="20" t="s">
        <v>12</v>
      </c>
    </row>
    <row r="7" spans="1:14" s="2" customFormat="1" ht="10.5" customHeight="1">
      <c r="A7" s="294" t="s">
        <v>45</v>
      </c>
      <c r="B7" s="294"/>
      <c r="C7" s="295"/>
      <c r="D7" s="288" t="s">
        <v>3</v>
      </c>
      <c r="E7" s="288" t="s">
        <v>4</v>
      </c>
      <c r="F7" s="291" t="s">
        <v>5</v>
      </c>
      <c r="G7" s="292"/>
      <c r="H7" s="292"/>
      <c r="I7" s="293"/>
      <c r="J7" s="291" t="s">
        <v>6</v>
      </c>
      <c r="K7" s="292"/>
      <c r="L7" s="292"/>
      <c r="M7" s="293"/>
      <c r="N7" s="300" t="s">
        <v>45</v>
      </c>
    </row>
    <row r="8" spans="1:14" s="2" customFormat="1" ht="10.5" customHeight="1">
      <c r="A8" s="296"/>
      <c r="B8" s="296"/>
      <c r="C8" s="275"/>
      <c r="D8" s="289"/>
      <c r="E8" s="289"/>
      <c r="F8" s="284" t="s">
        <v>7</v>
      </c>
      <c r="G8" s="285"/>
      <c r="H8" s="297" t="s">
        <v>8</v>
      </c>
      <c r="I8" s="285"/>
      <c r="J8" s="291" t="s">
        <v>9</v>
      </c>
      <c r="K8" s="292"/>
      <c r="L8" s="292"/>
      <c r="M8" s="293"/>
      <c r="N8" s="265"/>
    </row>
    <row r="9" spans="1:14" s="2" customFormat="1" ht="10.5" customHeight="1">
      <c r="A9" s="296"/>
      <c r="B9" s="296"/>
      <c r="C9" s="275"/>
      <c r="D9" s="289"/>
      <c r="E9" s="289"/>
      <c r="F9" s="286"/>
      <c r="G9" s="287"/>
      <c r="H9" s="298"/>
      <c r="I9" s="299"/>
      <c r="J9" s="291" t="s">
        <v>10</v>
      </c>
      <c r="K9" s="293"/>
      <c r="L9" s="291" t="s">
        <v>11</v>
      </c>
      <c r="M9" s="293"/>
      <c r="N9" s="265"/>
    </row>
    <row r="10" spans="1:14" s="4" customFormat="1" ht="10.5" customHeight="1">
      <c r="A10" s="282"/>
      <c r="B10" s="282"/>
      <c r="C10" s="283"/>
      <c r="D10" s="290"/>
      <c r="E10" s="290"/>
      <c r="F10" s="28" t="s">
        <v>3</v>
      </c>
      <c r="G10" s="28" t="s">
        <v>4</v>
      </c>
      <c r="H10" s="28" t="s">
        <v>3</v>
      </c>
      <c r="I10" s="28" t="s">
        <v>4</v>
      </c>
      <c r="J10" s="28" t="s">
        <v>3</v>
      </c>
      <c r="K10" s="28" t="s">
        <v>4</v>
      </c>
      <c r="L10" s="28" t="s">
        <v>3</v>
      </c>
      <c r="M10" s="28" t="s">
        <v>4</v>
      </c>
      <c r="N10" s="301"/>
    </row>
    <row r="11" spans="1:14" s="2" customFormat="1" ht="10.5" customHeight="1">
      <c r="A11" s="266" t="s">
        <v>44</v>
      </c>
      <c r="B11" s="266"/>
      <c r="C11" s="275"/>
      <c r="D11" s="10">
        <v>30118</v>
      </c>
      <c r="E11" s="11">
        <v>119687</v>
      </c>
      <c r="F11" s="11">
        <v>29601</v>
      </c>
      <c r="G11" s="11">
        <v>116603</v>
      </c>
      <c r="H11" s="11">
        <v>517</v>
      </c>
      <c r="I11" s="11">
        <v>3084</v>
      </c>
      <c r="J11" s="11">
        <v>26750</v>
      </c>
      <c r="K11" s="11">
        <v>105166</v>
      </c>
      <c r="L11" s="11">
        <v>3368</v>
      </c>
      <c r="M11" s="12">
        <v>14521</v>
      </c>
      <c r="N11" s="19" t="s">
        <v>44</v>
      </c>
    </row>
    <row r="12" spans="1:14" s="2" customFormat="1" ht="10.5" customHeight="1">
      <c r="A12" s="13" t="s">
        <v>43</v>
      </c>
      <c r="B12" s="17"/>
      <c r="C12" s="18"/>
      <c r="D12" s="10">
        <v>30255</v>
      </c>
      <c r="E12" s="11">
        <v>120264</v>
      </c>
      <c r="F12" s="11">
        <v>29721</v>
      </c>
      <c r="G12" s="11">
        <v>117126</v>
      </c>
      <c r="H12" s="11">
        <v>534</v>
      </c>
      <c r="I12" s="11">
        <v>3138</v>
      </c>
      <c r="J12" s="11">
        <v>26781</v>
      </c>
      <c r="K12" s="11">
        <v>105351</v>
      </c>
      <c r="L12" s="11">
        <v>3475</v>
      </c>
      <c r="M12" s="12">
        <v>14913</v>
      </c>
      <c r="N12" s="21" t="s">
        <v>28</v>
      </c>
    </row>
    <row r="13" spans="1:14" s="2" customFormat="1" ht="10.5" customHeight="1">
      <c r="A13" s="13" t="s">
        <v>33</v>
      </c>
      <c r="B13" s="17"/>
      <c r="C13" s="18"/>
      <c r="D13" s="10">
        <v>38655</v>
      </c>
      <c r="E13" s="11">
        <v>145743</v>
      </c>
      <c r="F13" s="11">
        <v>38054</v>
      </c>
      <c r="G13" s="11">
        <v>142417</v>
      </c>
      <c r="H13" s="11">
        <v>601</v>
      </c>
      <c r="I13" s="11">
        <v>3326</v>
      </c>
      <c r="J13" s="11">
        <v>34965</v>
      </c>
      <c r="K13" s="11">
        <v>130189</v>
      </c>
      <c r="L13" s="11">
        <v>3690</v>
      </c>
      <c r="M13" s="12">
        <v>15554</v>
      </c>
      <c r="N13" s="21" t="s">
        <v>33</v>
      </c>
    </row>
    <row r="14" spans="1:14" s="2" customFormat="1" ht="10.5" customHeight="1">
      <c r="A14" s="257" t="s">
        <v>42</v>
      </c>
      <c r="B14" s="266"/>
      <c r="C14" s="275"/>
      <c r="D14" s="10">
        <v>38751</v>
      </c>
      <c r="E14" s="11">
        <v>144917</v>
      </c>
      <c r="F14" s="11">
        <v>38150</v>
      </c>
      <c r="G14" s="11">
        <v>141591</v>
      </c>
      <c r="H14" s="11">
        <v>600</v>
      </c>
      <c r="I14" s="11">
        <v>3326</v>
      </c>
      <c r="J14" s="11">
        <v>35027</v>
      </c>
      <c r="K14" s="11">
        <v>129220</v>
      </c>
      <c r="L14" s="11">
        <v>3724</v>
      </c>
      <c r="M14" s="12">
        <v>15697</v>
      </c>
      <c r="N14" s="21" t="s">
        <v>41</v>
      </c>
    </row>
    <row r="15" spans="1:14" s="6" customFormat="1" ht="10.5" customHeight="1">
      <c r="A15" s="268" t="s">
        <v>40</v>
      </c>
      <c r="B15" s="278"/>
      <c r="C15" s="279"/>
      <c r="D15" s="16">
        <v>41514</v>
      </c>
      <c r="E15" s="14">
        <v>153711</v>
      </c>
      <c r="F15" s="14">
        <v>40914</v>
      </c>
      <c r="G15" s="14">
        <v>150384</v>
      </c>
      <c r="H15" s="14">
        <v>600</v>
      </c>
      <c r="I15" s="14">
        <v>3327</v>
      </c>
      <c r="J15" s="14">
        <v>37395</v>
      </c>
      <c r="K15" s="14">
        <v>136328</v>
      </c>
      <c r="L15" s="14">
        <v>4119</v>
      </c>
      <c r="M15" s="15">
        <v>17383</v>
      </c>
      <c r="N15" s="23" t="s">
        <v>40</v>
      </c>
    </row>
    <row r="16" spans="1:14" s="2" customFormat="1" ht="10.5" customHeight="1">
      <c r="A16" s="270"/>
      <c r="B16" s="270"/>
      <c r="C16" s="276"/>
      <c r="D16" s="10"/>
      <c r="E16" s="11"/>
      <c r="F16" s="11"/>
      <c r="G16" s="11"/>
      <c r="H16" s="11"/>
      <c r="I16" s="11"/>
      <c r="J16" s="11"/>
      <c r="K16" s="11"/>
      <c r="L16" s="11"/>
      <c r="M16" s="12"/>
      <c r="N16" s="22"/>
    </row>
    <row r="17" spans="1:14" s="2" customFormat="1" ht="10.5" customHeight="1">
      <c r="A17" s="266" t="s">
        <v>0</v>
      </c>
      <c r="B17" s="266"/>
      <c r="C17" s="275"/>
      <c r="D17" s="10" t="s">
        <v>21</v>
      </c>
      <c r="E17" s="11" t="s">
        <v>21</v>
      </c>
      <c r="F17" s="11" t="s">
        <v>21</v>
      </c>
      <c r="G17" s="11" t="s">
        <v>21</v>
      </c>
      <c r="H17" s="11" t="s">
        <v>21</v>
      </c>
      <c r="I17" s="11" t="s">
        <v>21</v>
      </c>
      <c r="J17" s="11" t="s">
        <v>21</v>
      </c>
      <c r="K17" s="11" t="s">
        <v>21</v>
      </c>
      <c r="L17" s="11" t="s">
        <v>21</v>
      </c>
      <c r="M17" s="12" t="s">
        <v>21</v>
      </c>
      <c r="N17" s="17" t="s">
        <v>0</v>
      </c>
    </row>
    <row r="18" spans="1:14" s="2" customFormat="1" ht="10.5" customHeight="1">
      <c r="A18" s="266" t="s">
        <v>1</v>
      </c>
      <c r="B18" s="266"/>
      <c r="C18" s="275"/>
      <c r="D18" s="10" t="s">
        <v>21</v>
      </c>
      <c r="E18" s="11" t="s">
        <v>21</v>
      </c>
      <c r="F18" s="11" t="s">
        <v>21</v>
      </c>
      <c r="G18" s="11" t="s">
        <v>21</v>
      </c>
      <c r="H18" s="11" t="s">
        <v>21</v>
      </c>
      <c r="I18" s="11" t="s">
        <v>21</v>
      </c>
      <c r="J18" s="11" t="s">
        <v>21</v>
      </c>
      <c r="K18" s="11" t="s">
        <v>21</v>
      </c>
      <c r="L18" s="11" t="s">
        <v>21</v>
      </c>
      <c r="M18" s="12" t="s">
        <v>21</v>
      </c>
      <c r="N18" s="17" t="s">
        <v>1</v>
      </c>
    </row>
    <row r="19" spans="1:14" s="2" customFormat="1" ht="10.5" customHeight="1">
      <c r="A19" s="266" t="s">
        <v>2</v>
      </c>
      <c r="B19" s="266"/>
      <c r="C19" s="275"/>
      <c r="D19" s="10" t="s">
        <v>21</v>
      </c>
      <c r="E19" s="11" t="s">
        <v>21</v>
      </c>
      <c r="F19" s="11" t="s">
        <v>21</v>
      </c>
      <c r="G19" s="11" t="s">
        <v>21</v>
      </c>
      <c r="H19" s="11" t="s">
        <v>21</v>
      </c>
      <c r="I19" s="11" t="s">
        <v>21</v>
      </c>
      <c r="J19" s="11" t="s">
        <v>21</v>
      </c>
      <c r="K19" s="11" t="s">
        <v>21</v>
      </c>
      <c r="L19" s="11" t="s">
        <v>21</v>
      </c>
      <c r="M19" s="12" t="s">
        <v>21</v>
      </c>
      <c r="N19" s="17" t="s">
        <v>2</v>
      </c>
    </row>
    <row r="20" spans="1:14" s="2" customFormat="1" ht="10.5" customHeight="1">
      <c r="A20" s="266" t="s">
        <v>17</v>
      </c>
      <c r="B20" s="266"/>
      <c r="C20" s="275"/>
      <c r="D20" s="10">
        <v>18697</v>
      </c>
      <c r="E20" s="11">
        <v>60457</v>
      </c>
      <c r="F20" s="11">
        <v>18625</v>
      </c>
      <c r="G20" s="11">
        <v>60242</v>
      </c>
      <c r="H20" s="11">
        <v>72</v>
      </c>
      <c r="I20" s="11">
        <v>215</v>
      </c>
      <c r="J20" s="11">
        <v>18644</v>
      </c>
      <c r="K20" s="11">
        <v>60297</v>
      </c>
      <c r="L20" s="11">
        <v>53</v>
      </c>
      <c r="M20" s="12">
        <v>160</v>
      </c>
      <c r="N20" s="17" t="s">
        <v>17</v>
      </c>
    </row>
    <row r="21" spans="1:14" s="2" customFormat="1" ht="10.5" customHeight="1">
      <c r="A21" s="266" t="s">
        <v>18</v>
      </c>
      <c r="B21" s="266"/>
      <c r="C21" s="275"/>
      <c r="D21" s="10">
        <v>17020</v>
      </c>
      <c r="E21" s="11">
        <v>69280</v>
      </c>
      <c r="F21" s="11">
        <v>16522</v>
      </c>
      <c r="G21" s="11">
        <v>66242</v>
      </c>
      <c r="H21" s="11">
        <v>498</v>
      </c>
      <c r="I21" s="11">
        <v>3038</v>
      </c>
      <c r="J21" s="11">
        <v>14320</v>
      </c>
      <c r="K21" s="11">
        <v>57318</v>
      </c>
      <c r="L21" s="11">
        <v>2700</v>
      </c>
      <c r="M21" s="12">
        <v>11962</v>
      </c>
      <c r="N21" s="17" t="s">
        <v>18</v>
      </c>
    </row>
    <row r="22" spans="1:14" s="4" customFormat="1" ht="10.5" customHeight="1">
      <c r="A22" s="282" t="s">
        <v>19</v>
      </c>
      <c r="B22" s="282"/>
      <c r="C22" s="283"/>
      <c r="D22" s="25">
        <v>5797</v>
      </c>
      <c r="E22" s="26">
        <v>23974</v>
      </c>
      <c r="F22" s="26">
        <v>5767</v>
      </c>
      <c r="G22" s="26">
        <v>23900</v>
      </c>
      <c r="H22" s="26">
        <v>30</v>
      </c>
      <c r="I22" s="26">
        <v>74</v>
      </c>
      <c r="J22" s="26">
        <v>4431</v>
      </c>
      <c r="K22" s="26">
        <v>18713</v>
      </c>
      <c r="L22" s="26">
        <v>1366</v>
      </c>
      <c r="M22" s="27">
        <v>5261</v>
      </c>
      <c r="N22" s="7" t="s">
        <v>19</v>
      </c>
    </row>
    <row r="23" spans="1:14" s="2" customFormat="1" ht="10.5" customHeight="1">
      <c r="A23" s="2" t="s">
        <v>39</v>
      </c>
    </row>
    <row r="24" spans="1:14" ht="10.5" customHeight="1">
      <c r="A24" s="2" t="s">
        <v>38</v>
      </c>
    </row>
  </sheetData>
  <mergeCells count="21">
    <mergeCell ref="N7:N10"/>
    <mergeCell ref="J8:M8"/>
    <mergeCell ref="J9:K9"/>
    <mergeCell ref="L9:M9"/>
    <mergeCell ref="J7:M7"/>
    <mergeCell ref="F8:G9"/>
    <mergeCell ref="E7:E10"/>
    <mergeCell ref="A18:C18"/>
    <mergeCell ref="F7:I7"/>
    <mergeCell ref="A19:C19"/>
    <mergeCell ref="A11:C11"/>
    <mergeCell ref="A7:C10"/>
    <mergeCell ref="D7:D10"/>
    <mergeCell ref="H8:I9"/>
    <mergeCell ref="A22:C22"/>
    <mergeCell ref="A14:C14"/>
    <mergeCell ref="A15:C15"/>
    <mergeCell ref="A16:C16"/>
    <mergeCell ref="A17:C17"/>
    <mergeCell ref="A21:C21"/>
    <mergeCell ref="A20:C20"/>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F94E4-1059-4FE0-ACB7-1F00564B0032}">
  <dimension ref="A1:P36"/>
  <sheetViews>
    <sheetView zoomScaleNormal="100" zoomScaleSheetLayoutView="100" workbookViewId="0"/>
  </sheetViews>
  <sheetFormatPr defaultRowHeight="13.5"/>
  <cols>
    <col min="1" max="1" width="24" style="157" customWidth="1"/>
    <col min="2" max="7" width="11" style="157" customWidth="1"/>
    <col min="8" max="11" width="16.25" style="157" customWidth="1"/>
    <col min="12" max="12" width="25" style="157" customWidth="1"/>
    <col min="17" max="16384" width="9" style="157"/>
  </cols>
  <sheetData>
    <row r="1" spans="1:16" ht="13.5" customHeight="1"/>
    <row r="2" spans="1:16" ht="13.5" customHeight="1">
      <c r="A2" s="199" t="s">
        <v>13</v>
      </c>
      <c r="E2" s="158"/>
      <c r="F2" s="158"/>
      <c r="H2" s="159"/>
      <c r="I2" s="159"/>
    </row>
    <row r="3" spans="1:16" ht="10.5" customHeight="1">
      <c r="E3" s="158"/>
      <c r="F3" s="158"/>
      <c r="G3" s="158"/>
      <c r="H3" s="159"/>
      <c r="I3" s="159"/>
    </row>
    <row r="4" spans="1:16" ht="10.5" customHeight="1">
      <c r="A4" s="160" t="s">
        <v>165</v>
      </c>
    </row>
    <row r="5" spans="1:16" ht="10.5" customHeight="1"/>
    <row r="6" spans="1:16" s="160" customFormat="1" ht="10.5" customHeight="1">
      <c r="A6" s="161" t="s">
        <v>166</v>
      </c>
      <c r="D6" s="161"/>
      <c r="E6" s="161"/>
      <c r="F6" s="161"/>
      <c r="G6" s="161"/>
      <c r="H6" s="161"/>
      <c r="I6" s="161"/>
      <c r="J6" s="161"/>
      <c r="L6" s="162" t="s">
        <v>12</v>
      </c>
      <c r="M6"/>
      <c r="N6"/>
      <c r="O6"/>
      <c r="P6"/>
    </row>
    <row r="7" spans="1:16" s="160" customFormat="1" ht="12" customHeight="1">
      <c r="A7" s="163"/>
      <c r="B7" s="204" t="s">
        <v>3</v>
      </c>
      <c r="C7" s="204" t="s">
        <v>4</v>
      </c>
      <c r="D7" s="207" t="s">
        <v>5</v>
      </c>
      <c r="E7" s="208"/>
      <c r="F7" s="208"/>
      <c r="G7" s="209"/>
      <c r="H7" s="208" t="s">
        <v>6</v>
      </c>
      <c r="I7" s="208"/>
      <c r="J7" s="208"/>
      <c r="K7" s="209"/>
      <c r="L7" s="163"/>
      <c r="M7"/>
      <c r="N7"/>
      <c r="O7"/>
      <c r="P7"/>
    </row>
    <row r="8" spans="1:16" s="160" customFormat="1" ht="12" customHeight="1">
      <c r="A8" s="196" t="s">
        <v>57</v>
      </c>
      <c r="B8" s="205"/>
      <c r="C8" s="205"/>
      <c r="D8" s="210" t="s">
        <v>7</v>
      </c>
      <c r="E8" s="211"/>
      <c r="F8" s="214" t="s">
        <v>8</v>
      </c>
      <c r="G8" s="211"/>
      <c r="H8" s="208" t="s">
        <v>9</v>
      </c>
      <c r="I8" s="208"/>
      <c r="J8" s="208"/>
      <c r="K8" s="209"/>
      <c r="L8" s="196" t="s">
        <v>57</v>
      </c>
      <c r="M8"/>
      <c r="N8"/>
      <c r="O8"/>
      <c r="P8"/>
    </row>
    <row r="9" spans="1:16" s="160" customFormat="1" ht="12" customHeight="1">
      <c r="A9" s="196" t="s">
        <v>56</v>
      </c>
      <c r="B9" s="205"/>
      <c r="C9" s="205"/>
      <c r="D9" s="212"/>
      <c r="E9" s="213"/>
      <c r="F9" s="215"/>
      <c r="G9" s="216"/>
      <c r="H9" s="208" t="s">
        <v>10</v>
      </c>
      <c r="I9" s="209"/>
      <c r="J9" s="207" t="s">
        <v>11</v>
      </c>
      <c r="K9" s="209"/>
      <c r="L9" s="196" t="s">
        <v>56</v>
      </c>
      <c r="M9"/>
      <c r="N9"/>
      <c r="O9"/>
      <c r="P9"/>
    </row>
    <row r="10" spans="1:16" s="160" customFormat="1" ht="12" customHeight="1">
      <c r="A10" s="166"/>
      <c r="B10" s="206"/>
      <c r="C10" s="206"/>
      <c r="D10" s="167" t="s">
        <v>3</v>
      </c>
      <c r="E10" s="167" t="s">
        <v>4</v>
      </c>
      <c r="F10" s="167" t="s">
        <v>3</v>
      </c>
      <c r="G10" s="167" t="s">
        <v>4</v>
      </c>
      <c r="H10" s="195" t="s">
        <v>3</v>
      </c>
      <c r="I10" s="167" t="s">
        <v>4</v>
      </c>
      <c r="J10" s="167" t="s">
        <v>3</v>
      </c>
      <c r="K10" s="167" t="s">
        <v>4</v>
      </c>
      <c r="L10" s="166"/>
      <c r="M10"/>
      <c r="N10"/>
      <c r="O10"/>
      <c r="P10"/>
    </row>
    <row r="11" spans="1:16" s="160" customFormat="1" ht="10.5" customHeight="1">
      <c r="A11" s="163"/>
      <c r="B11" s="169"/>
      <c r="C11" s="170"/>
      <c r="D11" s="170"/>
      <c r="E11" s="170"/>
      <c r="F11" s="170"/>
      <c r="G11" s="170"/>
      <c r="H11" s="170"/>
      <c r="I11" s="170"/>
      <c r="J11" s="170"/>
      <c r="K11" s="170"/>
      <c r="L11" s="169"/>
      <c r="M11"/>
      <c r="N11"/>
      <c r="O11"/>
      <c r="P11"/>
    </row>
    <row r="12" spans="1:16" s="160" customFormat="1" ht="10.5" customHeight="1">
      <c r="A12" s="171" t="s">
        <v>167</v>
      </c>
      <c r="B12" s="172">
        <v>46405</v>
      </c>
      <c r="C12" s="173">
        <v>180164</v>
      </c>
      <c r="D12" s="173">
        <v>45804</v>
      </c>
      <c r="E12" s="173">
        <v>176837</v>
      </c>
      <c r="F12" s="173">
        <v>601</v>
      </c>
      <c r="G12" s="173">
        <v>3327</v>
      </c>
      <c r="H12" s="173">
        <v>41074</v>
      </c>
      <c r="I12" s="173">
        <v>155456</v>
      </c>
      <c r="J12" s="173">
        <v>5331</v>
      </c>
      <c r="K12" s="174">
        <v>24708</v>
      </c>
      <c r="L12" s="175" t="s">
        <v>167</v>
      </c>
      <c r="M12"/>
      <c r="N12"/>
      <c r="O12"/>
      <c r="P12"/>
    </row>
    <row r="13" spans="1:16" s="160" customFormat="1" ht="10.5" customHeight="1">
      <c r="A13" s="176" t="s">
        <v>162</v>
      </c>
      <c r="B13" s="172">
        <v>46405</v>
      </c>
      <c r="C13" s="173">
        <v>180164</v>
      </c>
      <c r="D13" s="173">
        <v>45804</v>
      </c>
      <c r="E13" s="173">
        <v>176837</v>
      </c>
      <c r="F13" s="173">
        <v>601</v>
      </c>
      <c r="G13" s="173">
        <v>3327</v>
      </c>
      <c r="H13" s="173">
        <v>41074</v>
      </c>
      <c r="I13" s="173">
        <v>155456</v>
      </c>
      <c r="J13" s="173">
        <v>5331</v>
      </c>
      <c r="K13" s="174">
        <v>24708</v>
      </c>
      <c r="L13" s="175" t="s">
        <v>162</v>
      </c>
      <c r="M13"/>
      <c r="N13"/>
      <c r="O13"/>
      <c r="P13"/>
    </row>
    <row r="14" spans="1:16" s="160" customFormat="1" ht="10.5" customHeight="1">
      <c r="A14" s="171" t="s">
        <v>161</v>
      </c>
      <c r="B14" s="172">
        <v>46410</v>
      </c>
      <c r="C14" s="173">
        <v>180170</v>
      </c>
      <c r="D14" s="173">
        <v>45810</v>
      </c>
      <c r="E14" s="173">
        <v>176844</v>
      </c>
      <c r="F14" s="173">
        <v>600</v>
      </c>
      <c r="G14" s="173">
        <v>3326</v>
      </c>
      <c r="H14" s="173">
        <v>40165</v>
      </c>
      <c r="I14" s="173">
        <v>152454</v>
      </c>
      <c r="J14" s="173">
        <v>6245</v>
      </c>
      <c r="K14" s="174">
        <v>27716</v>
      </c>
      <c r="L14" s="175" t="s">
        <v>160</v>
      </c>
      <c r="M14"/>
      <c r="N14"/>
      <c r="O14"/>
      <c r="P14"/>
    </row>
    <row r="15" spans="1:16" s="160" customFormat="1" ht="10.5" customHeight="1">
      <c r="A15" s="171" t="s">
        <v>168</v>
      </c>
      <c r="B15" s="172">
        <v>46576</v>
      </c>
      <c r="C15" s="173">
        <v>180969</v>
      </c>
      <c r="D15" s="173">
        <v>45934</v>
      </c>
      <c r="E15" s="173">
        <v>177560</v>
      </c>
      <c r="F15" s="173">
        <v>642</v>
      </c>
      <c r="G15" s="173">
        <v>3409</v>
      </c>
      <c r="H15" s="173">
        <v>40331</v>
      </c>
      <c r="I15" s="173">
        <v>153253</v>
      </c>
      <c r="J15" s="173">
        <v>6245</v>
      </c>
      <c r="K15" s="174">
        <v>27716</v>
      </c>
      <c r="L15" s="175" t="s">
        <v>169</v>
      </c>
      <c r="M15"/>
      <c r="N15"/>
      <c r="O15"/>
      <c r="P15"/>
    </row>
    <row r="16" spans="1:16" s="182" customFormat="1" ht="10.5" customHeight="1">
      <c r="A16" s="194" t="s">
        <v>170</v>
      </c>
      <c r="B16" s="178">
        <v>49864.6</v>
      </c>
      <c r="C16" s="179">
        <v>206233.90000000002</v>
      </c>
      <c r="D16" s="179">
        <v>49203.600000000006</v>
      </c>
      <c r="E16" s="179">
        <v>202766.9</v>
      </c>
      <c r="F16" s="179">
        <v>660.99999999999989</v>
      </c>
      <c r="G16" s="179">
        <v>3467</v>
      </c>
      <c r="H16" s="179">
        <v>42639.4</v>
      </c>
      <c r="I16" s="179">
        <v>172797.9</v>
      </c>
      <c r="J16" s="179">
        <v>7225.2</v>
      </c>
      <c r="K16" s="180">
        <v>33436</v>
      </c>
      <c r="L16" s="193" t="s">
        <v>170</v>
      </c>
      <c r="M16"/>
      <c r="N16"/>
      <c r="O16"/>
      <c r="P16"/>
    </row>
    <row r="17" spans="1:16" s="160" customFormat="1" ht="10.5" customHeight="1">
      <c r="A17" s="170"/>
      <c r="B17" s="172"/>
      <c r="C17" s="173"/>
      <c r="D17" s="173"/>
      <c r="E17" s="173"/>
      <c r="F17" s="173"/>
      <c r="G17" s="173"/>
      <c r="H17" s="173"/>
      <c r="I17" s="173"/>
      <c r="J17" s="173"/>
      <c r="K17" s="174"/>
      <c r="L17" s="170"/>
      <c r="M17"/>
      <c r="N17"/>
      <c r="O17"/>
      <c r="P17"/>
    </row>
    <row r="18" spans="1:16" s="160" customFormat="1" ht="10.5" customHeight="1">
      <c r="A18" s="183" t="s">
        <v>17</v>
      </c>
      <c r="B18" s="184">
        <v>18868.7</v>
      </c>
      <c r="C18" s="184">
        <v>61589.3</v>
      </c>
      <c r="D18" s="184">
        <v>18796.8</v>
      </c>
      <c r="E18" s="184">
        <v>61374.3</v>
      </c>
      <c r="F18" s="184">
        <v>71.900000000000006</v>
      </c>
      <c r="G18" s="184">
        <v>215</v>
      </c>
      <c r="H18" s="184">
        <v>18816.099999999999</v>
      </c>
      <c r="I18" s="184">
        <v>61429</v>
      </c>
      <c r="J18" s="184">
        <v>52.6</v>
      </c>
      <c r="K18" s="184">
        <v>160.30000000000001</v>
      </c>
      <c r="L18" s="185" t="s">
        <v>17</v>
      </c>
      <c r="M18"/>
      <c r="N18"/>
      <c r="O18"/>
      <c r="P18"/>
    </row>
    <row r="19" spans="1:16" s="160" customFormat="1" ht="10.5" customHeight="1">
      <c r="A19" s="183" t="s">
        <v>18</v>
      </c>
      <c r="B19" s="184">
        <v>24282.3</v>
      </c>
      <c r="C19" s="184">
        <v>116499.90000000001</v>
      </c>
      <c r="D19" s="184">
        <v>23739</v>
      </c>
      <c r="E19" s="184">
        <v>113349.8</v>
      </c>
      <c r="F19" s="184">
        <v>543.29999999999995</v>
      </c>
      <c r="G19" s="184">
        <v>3150.1</v>
      </c>
      <c r="H19" s="184">
        <v>20116.400000000001</v>
      </c>
      <c r="I19" s="184">
        <v>94966.1</v>
      </c>
      <c r="J19" s="184">
        <v>4165.8999999999996</v>
      </c>
      <c r="K19" s="184">
        <v>21533.8</v>
      </c>
      <c r="L19" s="185" t="s">
        <v>18</v>
      </c>
      <c r="M19"/>
      <c r="N19"/>
      <c r="O19"/>
      <c r="P19"/>
    </row>
    <row r="20" spans="1:16" s="160" customFormat="1" ht="10.5" customHeight="1">
      <c r="A20" s="183" t="s">
        <v>19</v>
      </c>
      <c r="B20" s="184">
        <v>6713.6</v>
      </c>
      <c r="C20" s="184">
        <v>28144.7</v>
      </c>
      <c r="D20" s="184">
        <v>6667.8</v>
      </c>
      <c r="E20" s="184">
        <v>28042.799999999999</v>
      </c>
      <c r="F20" s="184">
        <v>45.8</v>
      </c>
      <c r="G20" s="184">
        <v>101.9</v>
      </c>
      <c r="H20" s="184">
        <v>3706.9</v>
      </c>
      <c r="I20" s="184">
        <v>16402.8</v>
      </c>
      <c r="J20" s="184">
        <v>3006.7</v>
      </c>
      <c r="K20" s="184">
        <v>11741.9</v>
      </c>
      <c r="L20" s="185" t="s">
        <v>19</v>
      </c>
      <c r="M20"/>
      <c r="N20"/>
      <c r="O20"/>
      <c r="P20"/>
    </row>
    <row r="21" spans="1:16" s="160" customFormat="1" ht="10.5" customHeight="1">
      <c r="A21" s="186"/>
      <c r="B21" s="187"/>
      <c r="C21" s="187"/>
      <c r="D21" s="187"/>
      <c r="E21" s="187"/>
      <c r="F21" s="161"/>
      <c r="G21" s="161"/>
      <c r="H21" s="187"/>
      <c r="I21" s="187"/>
      <c r="J21" s="161"/>
      <c r="K21" s="188"/>
      <c r="L21" s="189"/>
      <c r="M21"/>
      <c r="N21"/>
      <c r="O21"/>
      <c r="P21"/>
    </row>
    <row r="22" spans="1:16" s="160" customFormat="1" ht="10.5" customHeight="1">
      <c r="A22" s="160" t="s">
        <v>121</v>
      </c>
      <c r="M22"/>
      <c r="N22"/>
      <c r="O22"/>
      <c r="P22"/>
    </row>
    <row r="23" spans="1:16" ht="10.5" customHeight="1">
      <c r="A23" s="160" t="s">
        <v>171</v>
      </c>
    </row>
    <row r="24" spans="1:16" ht="10.5" customHeight="1">
      <c r="A24" s="160"/>
    </row>
    <row r="25" spans="1:16" customFormat="1" ht="10.5" customHeight="1"/>
    <row r="26" spans="1:16" customFormat="1" ht="10.5" customHeight="1"/>
    <row r="27" spans="1:16" customFormat="1" ht="10.5" customHeight="1"/>
    <row r="28" spans="1:16" customFormat="1" ht="10.5" customHeight="1"/>
    <row r="29" spans="1:16" customFormat="1" ht="10.5" customHeight="1"/>
    <row r="30" spans="1:16" ht="10.5" customHeight="1"/>
    <row r="31" spans="1:16" ht="10.5" customHeight="1"/>
    <row r="32" spans="1:16" ht="10.5" customHeight="1"/>
    <row r="33" ht="10.5" customHeight="1"/>
    <row r="34" ht="10.5" customHeight="1"/>
    <row r="35" ht="10.5" customHeight="1"/>
    <row r="36" ht="10.5" customHeight="1"/>
  </sheetData>
  <sheetProtection formatCells="0" formatRows="0" insertRows="0" deleteRows="0"/>
  <mergeCells count="9">
    <mergeCell ref="B7:B10"/>
    <mergeCell ref="C7:C10"/>
    <mergeCell ref="D7:G7"/>
    <mergeCell ref="H7:K7"/>
    <mergeCell ref="D8:E9"/>
    <mergeCell ref="F8:G9"/>
    <mergeCell ref="H8:K8"/>
    <mergeCell ref="H9:I9"/>
    <mergeCell ref="J9:K9"/>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21"/>
  <sheetViews>
    <sheetView workbookViewId="0"/>
  </sheetViews>
  <sheetFormatPr defaultRowHeight="10.5" customHeight="1"/>
  <cols>
    <col min="1" max="1" width="23.75" style="1" customWidth="1"/>
    <col min="2" max="3" width="4.625" style="1" hidden="1" customWidth="1"/>
    <col min="4" max="7" width="8" style="1" customWidth="1"/>
    <col min="8" max="8" width="5.5" style="1" customWidth="1"/>
    <col min="9" max="13" width="8" style="1" customWidth="1"/>
    <col min="14" max="14" width="23.25" style="1" customWidth="1"/>
    <col min="15" max="16384" width="9" style="1"/>
  </cols>
  <sheetData>
    <row r="1" spans="1:14" ht="13.5" customHeight="1">
      <c r="A1" s="5" t="s">
        <v>37</v>
      </c>
      <c r="B1" s="5"/>
      <c r="C1" s="5"/>
      <c r="F1" s="24"/>
      <c r="G1" s="24"/>
      <c r="H1" s="24"/>
      <c r="I1" s="24"/>
      <c r="J1" s="24"/>
      <c r="K1" s="24"/>
    </row>
    <row r="2" spans="1:14" ht="10.5" customHeight="1">
      <c r="A2" s="5"/>
      <c r="B2" s="5"/>
      <c r="C2" s="5"/>
    </row>
    <row r="3" spans="1:14" ht="10.5" customHeight="1">
      <c r="A3" s="5"/>
      <c r="B3" s="5"/>
      <c r="C3" s="5"/>
    </row>
    <row r="4" spans="1:14" s="4" customFormat="1" ht="10.5" customHeight="1">
      <c r="A4" s="3" t="s">
        <v>36</v>
      </c>
      <c r="B4" s="3"/>
      <c r="C4" s="3"/>
      <c r="F4" s="3"/>
      <c r="G4" s="3"/>
      <c r="H4" s="3"/>
      <c r="I4" s="3"/>
      <c r="J4" s="3"/>
      <c r="K4" s="3"/>
      <c r="L4" s="3"/>
      <c r="N4" s="20" t="s">
        <v>12</v>
      </c>
    </row>
    <row r="5" spans="1:14" s="2" customFormat="1" ht="10.5" customHeight="1">
      <c r="A5" s="294" t="s">
        <v>35</v>
      </c>
      <c r="B5" s="294"/>
      <c r="C5" s="295"/>
      <c r="D5" s="288" t="s">
        <v>3</v>
      </c>
      <c r="E5" s="288" t="s">
        <v>4</v>
      </c>
      <c r="F5" s="291" t="s">
        <v>5</v>
      </c>
      <c r="G5" s="292"/>
      <c r="H5" s="292"/>
      <c r="I5" s="293"/>
      <c r="J5" s="291" t="s">
        <v>6</v>
      </c>
      <c r="K5" s="292"/>
      <c r="L5" s="292"/>
      <c r="M5" s="293"/>
      <c r="N5" s="300" t="s">
        <v>35</v>
      </c>
    </row>
    <row r="6" spans="1:14" s="2" customFormat="1" ht="10.5" customHeight="1">
      <c r="A6" s="296"/>
      <c r="B6" s="296"/>
      <c r="C6" s="275"/>
      <c r="D6" s="289"/>
      <c r="E6" s="289"/>
      <c r="F6" s="284" t="s">
        <v>7</v>
      </c>
      <c r="G6" s="285"/>
      <c r="H6" s="297" t="s">
        <v>8</v>
      </c>
      <c r="I6" s="285"/>
      <c r="J6" s="291" t="s">
        <v>9</v>
      </c>
      <c r="K6" s="292"/>
      <c r="L6" s="292"/>
      <c r="M6" s="293"/>
      <c r="N6" s="265"/>
    </row>
    <row r="7" spans="1:14" s="2" customFormat="1" ht="10.5" customHeight="1">
      <c r="A7" s="296"/>
      <c r="B7" s="296"/>
      <c r="C7" s="275"/>
      <c r="D7" s="289"/>
      <c r="E7" s="289"/>
      <c r="F7" s="286"/>
      <c r="G7" s="287"/>
      <c r="H7" s="298"/>
      <c r="I7" s="299"/>
      <c r="J7" s="291" t="s">
        <v>10</v>
      </c>
      <c r="K7" s="293"/>
      <c r="L7" s="291" t="s">
        <v>11</v>
      </c>
      <c r="M7" s="293"/>
      <c r="N7" s="265"/>
    </row>
    <row r="8" spans="1:14" s="4" customFormat="1" ht="10.5" customHeight="1">
      <c r="A8" s="282"/>
      <c r="B8" s="282"/>
      <c r="C8" s="283"/>
      <c r="D8" s="290"/>
      <c r="E8" s="290"/>
      <c r="F8" s="28" t="s">
        <v>3</v>
      </c>
      <c r="G8" s="28" t="s">
        <v>4</v>
      </c>
      <c r="H8" s="28" t="s">
        <v>3</v>
      </c>
      <c r="I8" s="28" t="s">
        <v>4</v>
      </c>
      <c r="J8" s="28" t="s">
        <v>3</v>
      </c>
      <c r="K8" s="28" t="s">
        <v>4</v>
      </c>
      <c r="L8" s="28" t="s">
        <v>3</v>
      </c>
      <c r="M8" s="28" t="s">
        <v>4</v>
      </c>
      <c r="N8" s="301"/>
    </row>
    <row r="9" spans="1:14" s="2" customFormat="1" ht="10.5" customHeight="1">
      <c r="A9" s="266" t="s">
        <v>34</v>
      </c>
      <c r="B9" s="266"/>
      <c r="C9" s="275"/>
      <c r="D9" s="10">
        <v>30057</v>
      </c>
      <c r="E9" s="11">
        <v>119400</v>
      </c>
      <c r="F9" s="11">
        <v>29540</v>
      </c>
      <c r="G9" s="11">
        <v>116316</v>
      </c>
      <c r="H9" s="11">
        <v>517</v>
      </c>
      <c r="I9" s="11">
        <v>3084</v>
      </c>
      <c r="J9" s="11">
        <v>26750</v>
      </c>
      <c r="K9" s="11">
        <v>105166</v>
      </c>
      <c r="L9" s="11">
        <v>3307</v>
      </c>
      <c r="M9" s="12">
        <v>14234</v>
      </c>
      <c r="N9" s="19" t="s">
        <v>34</v>
      </c>
    </row>
    <row r="10" spans="1:14" s="2" customFormat="1" ht="10.5" customHeight="1">
      <c r="A10" s="13" t="s">
        <v>15</v>
      </c>
      <c r="B10" s="17"/>
      <c r="C10" s="18"/>
      <c r="D10" s="10">
        <v>30118</v>
      </c>
      <c r="E10" s="11">
        <v>119687</v>
      </c>
      <c r="F10" s="11">
        <v>29601</v>
      </c>
      <c r="G10" s="11">
        <v>116603</v>
      </c>
      <c r="H10" s="11">
        <v>517</v>
      </c>
      <c r="I10" s="11">
        <v>3084</v>
      </c>
      <c r="J10" s="11">
        <v>26750</v>
      </c>
      <c r="K10" s="11">
        <v>105166</v>
      </c>
      <c r="L10" s="11">
        <v>3368</v>
      </c>
      <c r="M10" s="12">
        <v>14521</v>
      </c>
      <c r="N10" s="21" t="s">
        <v>15</v>
      </c>
    </row>
    <row r="11" spans="1:14" s="2" customFormat="1" ht="10.5" customHeight="1">
      <c r="A11" s="13" t="s">
        <v>28</v>
      </c>
      <c r="B11" s="17"/>
      <c r="C11" s="18"/>
      <c r="D11" s="10">
        <v>30255</v>
      </c>
      <c r="E11" s="11">
        <v>120264</v>
      </c>
      <c r="F11" s="11">
        <v>29721</v>
      </c>
      <c r="G11" s="11">
        <v>117126</v>
      </c>
      <c r="H11" s="11">
        <v>534</v>
      </c>
      <c r="I11" s="11">
        <v>3138</v>
      </c>
      <c r="J11" s="11">
        <v>26781</v>
      </c>
      <c r="K11" s="11">
        <v>105351</v>
      </c>
      <c r="L11" s="11">
        <v>3475</v>
      </c>
      <c r="M11" s="12">
        <v>14913</v>
      </c>
      <c r="N11" s="21" t="s">
        <v>28</v>
      </c>
    </row>
    <row r="12" spans="1:14" s="2" customFormat="1" ht="10.5" customHeight="1">
      <c r="A12" s="257" t="s">
        <v>33</v>
      </c>
      <c r="B12" s="266"/>
      <c r="C12" s="275"/>
      <c r="D12" s="10">
        <v>38655</v>
      </c>
      <c r="E12" s="11">
        <v>145743</v>
      </c>
      <c r="F12" s="11">
        <v>38054</v>
      </c>
      <c r="G12" s="11">
        <v>142417</v>
      </c>
      <c r="H12" s="11">
        <v>601</v>
      </c>
      <c r="I12" s="11">
        <v>3326</v>
      </c>
      <c r="J12" s="11">
        <v>34965</v>
      </c>
      <c r="K12" s="11">
        <v>130189</v>
      </c>
      <c r="L12" s="11">
        <v>3690</v>
      </c>
      <c r="M12" s="12">
        <v>15554</v>
      </c>
      <c r="N12" s="21" t="s">
        <v>32</v>
      </c>
    </row>
    <row r="13" spans="1:14" s="6" customFormat="1" ht="10.5" customHeight="1">
      <c r="A13" s="268" t="s">
        <v>31</v>
      </c>
      <c r="B13" s="278"/>
      <c r="C13" s="279"/>
      <c r="D13" s="16">
        <v>38751</v>
      </c>
      <c r="E13" s="14">
        <v>144917</v>
      </c>
      <c r="F13" s="14">
        <v>38150</v>
      </c>
      <c r="G13" s="14">
        <v>141591</v>
      </c>
      <c r="H13" s="14">
        <v>600</v>
      </c>
      <c r="I13" s="14">
        <v>3326</v>
      </c>
      <c r="J13" s="14">
        <v>35027</v>
      </c>
      <c r="K13" s="14">
        <v>129220</v>
      </c>
      <c r="L13" s="14">
        <v>3724</v>
      </c>
      <c r="M13" s="15">
        <v>15697</v>
      </c>
      <c r="N13" s="23" t="s">
        <v>31</v>
      </c>
    </row>
    <row r="14" spans="1:14" s="2" customFormat="1" ht="10.5" customHeight="1">
      <c r="A14" s="270"/>
      <c r="B14" s="270"/>
      <c r="C14" s="276"/>
      <c r="D14" s="10"/>
      <c r="E14" s="11"/>
      <c r="F14" s="11"/>
      <c r="G14" s="11"/>
      <c r="H14" s="11"/>
      <c r="I14" s="11"/>
      <c r="J14" s="11"/>
      <c r="K14" s="11"/>
      <c r="L14" s="11"/>
      <c r="M14" s="12"/>
      <c r="N14" s="22"/>
    </row>
    <row r="15" spans="1:14" s="2" customFormat="1" ht="10.5" customHeight="1">
      <c r="A15" s="266" t="s">
        <v>0</v>
      </c>
      <c r="B15" s="266"/>
      <c r="C15" s="275"/>
      <c r="D15" s="10" t="s">
        <v>21</v>
      </c>
      <c r="E15" s="11" t="s">
        <v>21</v>
      </c>
      <c r="F15" s="11" t="s">
        <v>21</v>
      </c>
      <c r="G15" s="11" t="s">
        <v>21</v>
      </c>
      <c r="H15" s="11" t="s">
        <v>21</v>
      </c>
      <c r="I15" s="11" t="s">
        <v>21</v>
      </c>
      <c r="J15" s="11" t="s">
        <v>21</v>
      </c>
      <c r="K15" s="11" t="s">
        <v>21</v>
      </c>
      <c r="L15" s="11" t="s">
        <v>21</v>
      </c>
      <c r="M15" s="12" t="s">
        <v>21</v>
      </c>
      <c r="N15" s="17" t="s">
        <v>0</v>
      </c>
    </row>
    <row r="16" spans="1:14" s="2" customFormat="1" ht="10.5" customHeight="1">
      <c r="A16" s="266" t="s">
        <v>1</v>
      </c>
      <c r="B16" s="266"/>
      <c r="C16" s="275"/>
      <c r="D16" s="10" t="s">
        <v>21</v>
      </c>
      <c r="E16" s="11" t="s">
        <v>21</v>
      </c>
      <c r="F16" s="11" t="s">
        <v>21</v>
      </c>
      <c r="G16" s="11" t="s">
        <v>21</v>
      </c>
      <c r="H16" s="11" t="s">
        <v>21</v>
      </c>
      <c r="I16" s="11" t="s">
        <v>21</v>
      </c>
      <c r="J16" s="11" t="s">
        <v>21</v>
      </c>
      <c r="K16" s="11" t="s">
        <v>21</v>
      </c>
      <c r="L16" s="11" t="s">
        <v>21</v>
      </c>
      <c r="M16" s="12" t="s">
        <v>21</v>
      </c>
      <c r="N16" s="17" t="s">
        <v>1</v>
      </c>
    </row>
    <row r="17" spans="1:14" s="2" customFormat="1" ht="10.5" customHeight="1">
      <c r="A17" s="266" t="s">
        <v>2</v>
      </c>
      <c r="B17" s="266"/>
      <c r="C17" s="275"/>
      <c r="D17" s="10" t="s">
        <v>21</v>
      </c>
      <c r="E17" s="11" t="s">
        <v>21</v>
      </c>
      <c r="F17" s="11" t="s">
        <v>21</v>
      </c>
      <c r="G17" s="11" t="s">
        <v>21</v>
      </c>
      <c r="H17" s="11" t="s">
        <v>21</v>
      </c>
      <c r="I17" s="11" t="s">
        <v>21</v>
      </c>
      <c r="J17" s="11" t="s">
        <v>21</v>
      </c>
      <c r="K17" s="11" t="s">
        <v>21</v>
      </c>
      <c r="L17" s="11" t="s">
        <v>21</v>
      </c>
      <c r="M17" s="12" t="s">
        <v>21</v>
      </c>
      <c r="N17" s="17" t="s">
        <v>2</v>
      </c>
    </row>
    <row r="18" spans="1:14" s="2" customFormat="1" ht="10.5" customHeight="1">
      <c r="A18" s="266" t="s">
        <v>17</v>
      </c>
      <c r="B18" s="266"/>
      <c r="C18" s="275"/>
      <c r="D18" s="10">
        <v>16328</v>
      </c>
      <c r="E18" s="11">
        <v>53350</v>
      </c>
      <c r="F18" s="11">
        <v>16256</v>
      </c>
      <c r="G18" s="11">
        <v>53135</v>
      </c>
      <c r="H18" s="11">
        <v>72</v>
      </c>
      <c r="I18" s="11">
        <v>215</v>
      </c>
      <c r="J18" s="11">
        <v>16275</v>
      </c>
      <c r="K18" s="11">
        <v>53190</v>
      </c>
      <c r="L18" s="11">
        <v>53</v>
      </c>
      <c r="M18" s="12">
        <v>160</v>
      </c>
      <c r="N18" s="17" t="s">
        <v>17</v>
      </c>
    </row>
    <row r="19" spans="1:14" s="2" customFormat="1" ht="10.5" customHeight="1">
      <c r="A19" s="266" t="s">
        <v>18</v>
      </c>
      <c r="B19" s="266"/>
      <c r="C19" s="275"/>
      <c r="D19" s="10">
        <v>16991</v>
      </c>
      <c r="E19" s="11">
        <v>69156</v>
      </c>
      <c r="F19" s="11">
        <v>16492</v>
      </c>
      <c r="G19" s="11">
        <v>66119</v>
      </c>
      <c r="H19" s="11">
        <v>498</v>
      </c>
      <c r="I19" s="11">
        <v>3037</v>
      </c>
      <c r="J19" s="11">
        <v>14321</v>
      </c>
      <c r="K19" s="11">
        <v>57317</v>
      </c>
      <c r="L19" s="11">
        <v>2670</v>
      </c>
      <c r="M19" s="12">
        <v>11839</v>
      </c>
      <c r="N19" s="17" t="s">
        <v>18</v>
      </c>
    </row>
    <row r="20" spans="1:14" s="4" customFormat="1" ht="10.5" customHeight="1">
      <c r="A20" s="282" t="s">
        <v>19</v>
      </c>
      <c r="B20" s="282"/>
      <c r="C20" s="283"/>
      <c r="D20" s="25">
        <v>5432</v>
      </c>
      <c r="E20" s="26">
        <v>22411</v>
      </c>
      <c r="F20" s="26">
        <v>5402</v>
      </c>
      <c r="G20" s="26">
        <v>22337</v>
      </c>
      <c r="H20" s="26">
        <v>30</v>
      </c>
      <c r="I20" s="26">
        <v>74</v>
      </c>
      <c r="J20" s="26">
        <v>4431</v>
      </c>
      <c r="K20" s="26">
        <v>18713</v>
      </c>
      <c r="L20" s="26">
        <v>1001</v>
      </c>
      <c r="M20" s="27">
        <v>3698</v>
      </c>
      <c r="N20" s="7" t="s">
        <v>19</v>
      </c>
    </row>
    <row r="21" spans="1:14" s="2" customFormat="1" ht="10.5" customHeight="1">
      <c r="A21" s="2" t="s">
        <v>30</v>
      </c>
    </row>
  </sheetData>
  <mergeCells count="21">
    <mergeCell ref="N5:N8"/>
    <mergeCell ref="J6:M6"/>
    <mergeCell ref="J7:K7"/>
    <mergeCell ref="L7:M7"/>
    <mergeCell ref="J5:M5"/>
    <mergeCell ref="F6:G7"/>
    <mergeCell ref="E5:E8"/>
    <mergeCell ref="A16:C16"/>
    <mergeCell ref="F5:I5"/>
    <mergeCell ref="A17:C17"/>
    <mergeCell ref="A9:C9"/>
    <mergeCell ref="A5:C8"/>
    <mergeCell ref="D5:D8"/>
    <mergeCell ref="H6:I7"/>
    <mergeCell ref="A20:C20"/>
    <mergeCell ref="A12:C12"/>
    <mergeCell ref="A13:C13"/>
    <mergeCell ref="A14:C14"/>
    <mergeCell ref="A15:C15"/>
    <mergeCell ref="A19:C19"/>
    <mergeCell ref="A18:C18"/>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21"/>
  <sheetViews>
    <sheetView workbookViewId="0"/>
  </sheetViews>
  <sheetFormatPr defaultRowHeight="10.5" customHeight="1"/>
  <cols>
    <col min="1" max="1" width="23.75" style="1" customWidth="1"/>
    <col min="2" max="3" width="4.625" style="1" hidden="1" customWidth="1"/>
    <col min="4" max="4" width="12.25" style="1" customWidth="1"/>
    <col min="5" max="5" width="12.125" style="1" customWidth="1"/>
    <col min="6" max="9" width="10.125" style="1" customWidth="1"/>
    <col min="10" max="13" width="14.625" style="1" customWidth="1"/>
    <col min="14" max="14" width="24.5" style="1" customWidth="1"/>
    <col min="15" max="16384" width="9" style="1"/>
  </cols>
  <sheetData>
    <row r="1" spans="1:14" ht="13.5" customHeight="1">
      <c r="A1" s="5" t="s">
        <v>13</v>
      </c>
      <c r="B1" s="5"/>
      <c r="C1" s="5"/>
      <c r="F1" s="24"/>
      <c r="G1" s="24"/>
      <c r="H1" s="24"/>
      <c r="I1" s="24"/>
      <c r="J1" s="24"/>
      <c r="K1" s="24"/>
    </row>
    <row r="2" spans="1:14" ht="10.5" customHeight="1">
      <c r="A2" s="5"/>
      <c r="B2" s="5"/>
      <c r="C2" s="5"/>
    </row>
    <row r="3" spans="1:14" ht="10.5" customHeight="1">
      <c r="A3" s="5"/>
      <c r="B3" s="5"/>
      <c r="C3" s="5"/>
    </row>
    <row r="4" spans="1:14" s="4" customFormat="1" ht="10.5" customHeight="1">
      <c r="A4" s="3" t="s">
        <v>23</v>
      </c>
      <c r="B4" s="3"/>
      <c r="C4" s="3"/>
      <c r="F4" s="3"/>
      <c r="G4" s="3"/>
      <c r="H4" s="3"/>
      <c r="I4" s="3"/>
      <c r="J4" s="3"/>
      <c r="K4" s="3"/>
      <c r="L4" s="3"/>
      <c r="N4" s="20" t="s">
        <v>12</v>
      </c>
    </row>
    <row r="5" spans="1:14" s="2" customFormat="1" ht="10.5" customHeight="1">
      <c r="A5" s="294" t="s">
        <v>24</v>
      </c>
      <c r="B5" s="294"/>
      <c r="C5" s="295"/>
      <c r="D5" s="288" t="s">
        <v>3</v>
      </c>
      <c r="E5" s="288" t="s">
        <v>4</v>
      </c>
      <c r="F5" s="291" t="s">
        <v>5</v>
      </c>
      <c r="G5" s="292"/>
      <c r="H5" s="292"/>
      <c r="I5" s="293"/>
      <c r="J5" s="291" t="s">
        <v>6</v>
      </c>
      <c r="K5" s="292"/>
      <c r="L5" s="292"/>
      <c r="M5" s="293"/>
      <c r="N5" s="300" t="s">
        <v>24</v>
      </c>
    </row>
    <row r="6" spans="1:14" s="2" customFormat="1" ht="10.5" customHeight="1">
      <c r="A6" s="296"/>
      <c r="B6" s="296"/>
      <c r="C6" s="275"/>
      <c r="D6" s="289"/>
      <c r="E6" s="289"/>
      <c r="F6" s="284" t="s">
        <v>7</v>
      </c>
      <c r="G6" s="285"/>
      <c r="H6" s="297" t="s">
        <v>8</v>
      </c>
      <c r="I6" s="285"/>
      <c r="J6" s="291" t="s">
        <v>9</v>
      </c>
      <c r="K6" s="292"/>
      <c r="L6" s="292"/>
      <c r="M6" s="293"/>
      <c r="N6" s="265"/>
    </row>
    <row r="7" spans="1:14" s="2" customFormat="1" ht="10.5" customHeight="1">
      <c r="A7" s="296"/>
      <c r="B7" s="296"/>
      <c r="C7" s="275"/>
      <c r="D7" s="289"/>
      <c r="E7" s="289"/>
      <c r="F7" s="286"/>
      <c r="G7" s="287"/>
      <c r="H7" s="298"/>
      <c r="I7" s="299"/>
      <c r="J7" s="291" t="s">
        <v>10</v>
      </c>
      <c r="K7" s="293"/>
      <c r="L7" s="291" t="s">
        <v>11</v>
      </c>
      <c r="M7" s="293"/>
      <c r="N7" s="265"/>
    </row>
    <row r="8" spans="1:14" s="4" customFormat="1" ht="10.5" customHeight="1">
      <c r="A8" s="282"/>
      <c r="B8" s="282"/>
      <c r="C8" s="283"/>
      <c r="D8" s="290"/>
      <c r="E8" s="290"/>
      <c r="F8" s="28" t="s">
        <v>3</v>
      </c>
      <c r="G8" s="28" t="s">
        <v>4</v>
      </c>
      <c r="H8" s="28" t="s">
        <v>3</v>
      </c>
      <c r="I8" s="28" t="s">
        <v>4</v>
      </c>
      <c r="J8" s="28" t="s">
        <v>3</v>
      </c>
      <c r="K8" s="28" t="s">
        <v>4</v>
      </c>
      <c r="L8" s="28" t="s">
        <v>3</v>
      </c>
      <c r="M8" s="28" t="s">
        <v>4</v>
      </c>
      <c r="N8" s="301"/>
    </row>
    <row r="9" spans="1:14" s="2" customFormat="1" ht="10.5" customHeight="1">
      <c r="A9" s="266" t="s">
        <v>29</v>
      </c>
      <c r="B9" s="266"/>
      <c r="C9" s="275"/>
      <c r="D9" s="10">
        <v>29079</v>
      </c>
      <c r="E9" s="11">
        <v>114906</v>
      </c>
      <c r="F9" s="11">
        <v>28562</v>
      </c>
      <c r="G9" s="11">
        <v>111822</v>
      </c>
      <c r="H9" s="11">
        <v>517</v>
      </c>
      <c r="I9" s="11">
        <v>3084</v>
      </c>
      <c r="J9" s="11">
        <v>26103</v>
      </c>
      <c r="K9" s="11">
        <v>102117</v>
      </c>
      <c r="L9" s="11">
        <v>2976</v>
      </c>
      <c r="M9" s="12">
        <v>12789</v>
      </c>
      <c r="N9" s="19" t="s">
        <v>29</v>
      </c>
    </row>
    <row r="10" spans="1:14" s="2" customFormat="1" ht="10.5" customHeight="1">
      <c r="A10" s="13" t="s">
        <v>14</v>
      </c>
      <c r="B10" s="17"/>
      <c r="C10" s="18"/>
      <c r="D10" s="10">
        <v>30057</v>
      </c>
      <c r="E10" s="11">
        <v>119400</v>
      </c>
      <c r="F10" s="11">
        <v>29540</v>
      </c>
      <c r="G10" s="11">
        <v>116316</v>
      </c>
      <c r="H10" s="11">
        <v>517</v>
      </c>
      <c r="I10" s="11">
        <v>3084</v>
      </c>
      <c r="J10" s="11">
        <v>26750</v>
      </c>
      <c r="K10" s="11">
        <v>105166</v>
      </c>
      <c r="L10" s="11">
        <v>3307</v>
      </c>
      <c r="M10" s="12">
        <v>14234</v>
      </c>
      <c r="N10" s="21" t="s">
        <v>14</v>
      </c>
    </row>
    <row r="11" spans="1:14" s="2" customFormat="1" ht="10.5" customHeight="1">
      <c r="A11" s="13" t="s">
        <v>15</v>
      </c>
      <c r="B11" s="17"/>
      <c r="C11" s="18"/>
      <c r="D11" s="10">
        <v>30118</v>
      </c>
      <c r="E11" s="11">
        <v>119687</v>
      </c>
      <c r="F11" s="11">
        <v>29601</v>
      </c>
      <c r="G11" s="11">
        <v>116603</v>
      </c>
      <c r="H11" s="11">
        <v>517</v>
      </c>
      <c r="I11" s="11">
        <v>3084</v>
      </c>
      <c r="J11" s="11">
        <v>26750</v>
      </c>
      <c r="K11" s="11">
        <v>105166</v>
      </c>
      <c r="L11" s="11">
        <v>3368</v>
      </c>
      <c r="M11" s="12">
        <v>14521</v>
      </c>
      <c r="N11" s="21" t="s">
        <v>15</v>
      </c>
    </row>
    <row r="12" spans="1:14" s="2" customFormat="1" ht="10.5" customHeight="1">
      <c r="A12" s="257" t="s">
        <v>28</v>
      </c>
      <c r="B12" s="266"/>
      <c r="C12" s="275"/>
      <c r="D12" s="10">
        <v>30255</v>
      </c>
      <c r="E12" s="11">
        <v>120264</v>
      </c>
      <c r="F12" s="11">
        <v>29721</v>
      </c>
      <c r="G12" s="11">
        <v>117126</v>
      </c>
      <c r="H12" s="11">
        <v>534</v>
      </c>
      <c r="I12" s="11">
        <v>3138</v>
      </c>
      <c r="J12" s="11">
        <v>26781</v>
      </c>
      <c r="K12" s="11">
        <v>105351</v>
      </c>
      <c r="L12" s="11">
        <v>3475</v>
      </c>
      <c r="M12" s="12">
        <v>14913</v>
      </c>
      <c r="N12" s="21" t="s">
        <v>27</v>
      </c>
    </row>
    <row r="13" spans="1:14" s="6" customFormat="1" ht="10.5" customHeight="1">
      <c r="A13" s="268" t="s">
        <v>26</v>
      </c>
      <c r="B13" s="278"/>
      <c r="C13" s="279"/>
      <c r="D13" s="16">
        <v>38655</v>
      </c>
      <c r="E13" s="14">
        <v>145743</v>
      </c>
      <c r="F13" s="14">
        <v>38054</v>
      </c>
      <c r="G13" s="14">
        <v>142417</v>
      </c>
      <c r="H13" s="14">
        <v>601</v>
      </c>
      <c r="I13" s="14">
        <v>3326</v>
      </c>
      <c r="J13" s="14">
        <v>34965</v>
      </c>
      <c r="K13" s="14">
        <v>130189</v>
      </c>
      <c r="L13" s="14">
        <v>3690</v>
      </c>
      <c r="M13" s="15">
        <v>15554</v>
      </c>
      <c r="N13" s="23" t="s">
        <v>26</v>
      </c>
    </row>
    <row r="14" spans="1:14" s="2" customFormat="1" ht="10.5" customHeight="1">
      <c r="A14" s="270"/>
      <c r="B14" s="270"/>
      <c r="C14" s="276"/>
      <c r="D14" s="10"/>
      <c r="E14" s="11"/>
      <c r="F14" s="11"/>
      <c r="G14" s="11"/>
      <c r="H14" s="11"/>
      <c r="I14" s="11"/>
      <c r="J14" s="11"/>
      <c r="K14" s="11"/>
      <c r="L14" s="11"/>
      <c r="M14" s="12"/>
      <c r="N14" s="22"/>
    </row>
    <row r="15" spans="1:14" s="2" customFormat="1" ht="10.5" customHeight="1">
      <c r="A15" s="266" t="s">
        <v>0</v>
      </c>
      <c r="B15" s="266"/>
      <c r="C15" s="275"/>
      <c r="D15" s="10" t="s">
        <v>21</v>
      </c>
      <c r="E15" s="11" t="s">
        <v>21</v>
      </c>
      <c r="F15" s="11" t="s">
        <v>21</v>
      </c>
      <c r="G15" s="11" t="s">
        <v>21</v>
      </c>
      <c r="H15" s="11" t="s">
        <v>21</v>
      </c>
      <c r="I15" s="11" t="s">
        <v>21</v>
      </c>
      <c r="J15" s="11" t="s">
        <v>21</v>
      </c>
      <c r="K15" s="11" t="s">
        <v>21</v>
      </c>
      <c r="L15" s="11" t="s">
        <v>21</v>
      </c>
      <c r="M15" s="12" t="s">
        <v>21</v>
      </c>
      <c r="N15" s="17" t="s">
        <v>0</v>
      </c>
    </row>
    <row r="16" spans="1:14" s="2" customFormat="1" ht="10.5" customHeight="1">
      <c r="A16" s="266" t="s">
        <v>1</v>
      </c>
      <c r="B16" s="266"/>
      <c r="C16" s="275"/>
      <c r="D16" s="10" t="s">
        <v>21</v>
      </c>
      <c r="E16" s="11" t="s">
        <v>21</v>
      </c>
      <c r="F16" s="11" t="s">
        <v>21</v>
      </c>
      <c r="G16" s="11" t="s">
        <v>21</v>
      </c>
      <c r="H16" s="11" t="s">
        <v>21</v>
      </c>
      <c r="I16" s="11" t="s">
        <v>21</v>
      </c>
      <c r="J16" s="11" t="s">
        <v>21</v>
      </c>
      <c r="K16" s="11" t="s">
        <v>21</v>
      </c>
      <c r="L16" s="11" t="s">
        <v>21</v>
      </c>
      <c r="M16" s="12" t="s">
        <v>21</v>
      </c>
      <c r="N16" s="17" t="s">
        <v>1</v>
      </c>
    </row>
    <row r="17" spans="1:14" s="2" customFormat="1" ht="10.5" customHeight="1">
      <c r="A17" s="266" t="s">
        <v>2</v>
      </c>
      <c r="B17" s="266"/>
      <c r="C17" s="275"/>
      <c r="D17" s="10" t="s">
        <v>21</v>
      </c>
      <c r="E17" s="11" t="s">
        <v>21</v>
      </c>
      <c r="F17" s="11" t="s">
        <v>21</v>
      </c>
      <c r="G17" s="11" t="s">
        <v>21</v>
      </c>
      <c r="H17" s="11" t="s">
        <v>21</v>
      </c>
      <c r="I17" s="11" t="s">
        <v>21</v>
      </c>
      <c r="J17" s="11" t="s">
        <v>21</v>
      </c>
      <c r="K17" s="11" t="s">
        <v>21</v>
      </c>
      <c r="L17" s="11" t="s">
        <v>21</v>
      </c>
      <c r="M17" s="12" t="s">
        <v>21</v>
      </c>
      <c r="N17" s="17" t="s">
        <v>2</v>
      </c>
    </row>
    <row r="18" spans="1:14" s="2" customFormat="1" ht="10.5" customHeight="1">
      <c r="A18" s="266" t="s">
        <v>17</v>
      </c>
      <c r="B18" s="266"/>
      <c r="C18" s="275"/>
      <c r="D18" s="10">
        <v>16328</v>
      </c>
      <c r="E18" s="11">
        <v>53350</v>
      </c>
      <c r="F18" s="11">
        <v>16256</v>
      </c>
      <c r="G18" s="11">
        <v>53135</v>
      </c>
      <c r="H18" s="11">
        <v>72</v>
      </c>
      <c r="I18" s="11">
        <v>215</v>
      </c>
      <c r="J18" s="11">
        <v>16275</v>
      </c>
      <c r="K18" s="11">
        <v>53190</v>
      </c>
      <c r="L18" s="11">
        <v>53</v>
      </c>
      <c r="M18" s="12">
        <v>160</v>
      </c>
      <c r="N18" s="17" t="s">
        <v>17</v>
      </c>
    </row>
    <row r="19" spans="1:14" s="2" customFormat="1" ht="10.5" customHeight="1">
      <c r="A19" s="266" t="s">
        <v>18</v>
      </c>
      <c r="B19" s="266"/>
      <c r="C19" s="275"/>
      <c r="D19" s="10">
        <v>16991</v>
      </c>
      <c r="E19" s="11">
        <v>70303</v>
      </c>
      <c r="F19" s="11">
        <v>16492</v>
      </c>
      <c r="G19" s="11">
        <v>67265</v>
      </c>
      <c r="H19" s="11">
        <v>499</v>
      </c>
      <c r="I19" s="11">
        <v>3038</v>
      </c>
      <c r="J19" s="11">
        <v>14355</v>
      </c>
      <c r="K19" s="11">
        <v>58608</v>
      </c>
      <c r="L19" s="11">
        <v>2636</v>
      </c>
      <c r="M19" s="12">
        <v>11695</v>
      </c>
      <c r="N19" s="17" t="s">
        <v>18</v>
      </c>
    </row>
    <row r="20" spans="1:14" s="4" customFormat="1" ht="10.5" customHeight="1">
      <c r="A20" s="282" t="s">
        <v>19</v>
      </c>
      <c r="B20" s="282"/>
      <c r="C20" s="283"/>
      <c r="D20" s="25">
        <v>5336</v>
      </c>
      <c r="E20" s="26">
        <v>22090</v>
      </c>
      <c r="F20" s="26">
        <v>5306</v>
      </c>
      <c r="G20" s="26">
        <v>22017</v>
      </c>
      <c r="H20" s="26">
        <v>30</v>
      </c>
      <c r="I20" s="26">
        <v>73</v>
      </c>
      <c r="J20" s="26">
        <v>4335</v>
      </c>
      <c r="K20" s="26">
        <v>18391</v>
      </c>
      <c r="L20" s="26">
        <v>1001</v>
      </c>
      <c r="M20" s="27">
        <v>3699</v>
      </c>
      <c r="N20" s="7" t="s">
        <v>19</v>
      </c>
    </row>
    <row r="21" spans="1:14" s="2" customFormat="1" ht="10.5" customHeight="1">
      <c r="A21" s="2" t="s">
        <v>22</v>
      </c>
    </row>
  </sheetData>
  <mergeCells count="21">
    <mergeCell ref="N5:N8"/>
    <mergeCell ref="J6:M6"/>
    <mergeCell ref="J7:K7"/>
    <mergeCell ref="L7:M7"/>
    <mergeCell ref="J5:M5"/>
    <mergeCell ref="A9:C9"/>
    <mergeCell ref="H6:I7"/>
    <mergeCell ref="A19:C19"/>
    <mergeCell ref="F5:I5"/>
    <mergeCell ref="A17:C17"/>
    <mergeCell ref="A5:C8"/>
    <mergeCell ref="D5:D8"/>
    <mergeCell ref="E5:E8"/>
    <mergeCell ref="F6:G7"/>
    <mergeCell ref="A20:C20"/>
    <mergeCell ref="A12:C12"/>
    <mergeCell ref="A13:C13"/>
    <mergeCell ref="A14:C14"/>
    <mergeCell ref="A15:C15"/>
    <mergeCell ref="A16:C16"/>
    <mergeCell ref="A18:C18"/>
  </mergeCells>
  <phoneticPr fontId="11"/>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5"/>
  <sheetViews>
    <sheetView workbookViewId="0"/>
  </sheetViews>
  <sheetFormatPr defaultRowHeight="10.5" customHeight="1"/>
  <cols>
    <col min="1" max="1" width="23.75" style="1" customWidth="1"/>
    <col min="2" max="3" width="4.625" style="1" hidden="1" customWidth="1"/>
    <col min="4" max="4" width="12.25" style="1" customWidth="1"/>
    <col min="5" max="5" width="12.125" style="1" customWidth="1"/>
    <col min="6" max="9" width="10.125" style="1" customWidth="1"/>
    <col min="10" max="13" width="14.625" style="1" customWidth="1"/>
    <col min="14" max="14" width="24.5" style="1" customWidth="1"/>
    <col min="15" max="16384" width="9" style="1"/>
  </cols>
  <sheetData>
    <row r="1" spans="1:14" ht="13.5" customHeight="1">
      <c r="A1" s="5" t="s">
        <v>13</v>
      </c>
      <c r="B1" s="5"/>
      <c r="C1" s="5"/>
      <c r="F1" s="24"/>
      <c r="G1" s="24"/>
      <c r="H1" s="24"/>
      <c r="I1" s="24"/>
      <c r="J1" s="24"/>
      <c r="K1" s="24"/>
    </row>
    <row r="2" spans="1:14" ht="10.5" customHeight="1">
      <c r="A2" s="5"/>
      <c r="B2" s="5"/>
      <c r="C2" s="5"/>
    </row>
    <row r="3" spans="1:14" ht="10.5" customHeight="1">
      <c r="A3" s="5"/>
      <c r="B3" s="5"/>
      <c r="C3" s="5"/>
    </row>
    <row r="4" spans="1:14" s="4" customFormat="1" ht="10.5" customHeight="1">
      <c r="A4" s="3" t="s">
        <v>23</v>
      </c>
      <c r="B4" s="3"/>
      <c r="C4" s="3"/>
      <c r="F4" s="3"/>
      <c r="G4" s="3"/>
      <c r="H4" s="3"/>
      <c r="I4" s="3"/>
      <c r="J4" s="3"/>
      <c r="K4" s="3"/>
      <c r="L4" s="3"/>
      <c r="N4" s="20" t="s">
        <v>12</v>
      </c>
    </row>
    <row r="5" spans="1:14" s="2" customFormat="1" ht="10.5" customHeight="1">
      <c r="A5" s="294" t="s">
        <v>24</v>
      </c>
      <c r="B5" s="294"/>
      <c r="C5" s="295"/>
      <c r="D5" s="288" t="s">
        <v>3</v>
      </c>
      <c r="E5" s="288" t="s">
        <v>4</v>
      </c>
      <c r="F5" s="291" t="s">
        <v>5</v>
      </c>
      <c r="G5" s="292"/>
      <c r="H5" s="292"/>
      <c r="I5" s="293"/>
      <c r="J5" s="291" t="s">
        <v>6</v>
      </c>
      <c r="K5" s="292"/>
      <c r="L5" s="292"/>
      <c r="M5" s="293"/>
      <c r="N5" s="300" t="s">
        <v>24</v>
      </c>
    </row>
    <row r="6" spans="1:14" s="2" customFormat="1" ht="10.5" customHeight="1">
      <c r="A6" s="296"/>
      <c r="B6" s="296"/>
      <c r="C6" s="275"/>
      <c r="D6" s="289"/>
      <c r="E6" s="289"/>
      <c r="F6" s="284" t="s">
        <v>7</v>
      </c>
      <c r="G6" s="285"/>
      <c r="H6" s="297" t="s">
        <v>8</v>
      </c>
      <c r="I6" s="285"/>
      <c r="J6" s="291" t="s">
        <v>9</v>
      </c>
      <c r="K6" s="292"/>
      <c r="L6" s="292"/>
      <c r="M6" s="293"/>
      <c r="N6" s="265"/>
    </row>
    <row r="7" spans="1:14" s="2" customFormat="1" ht="10.5" customHeight="1">
      <c r="A7" s="296"/>
      <c r="B7" s="296"/>
      <c r="C7" s="275"/>
      <c r="D7" s="289"/>
      <c r="E7" s="289"/>
      <c r="F7" s="286"/>
      <c r="G7" s="287"/>
      <c r="H7" s="298"/>
      <c r="I7" s="299"/>
      <c r="J7" s="291" t="s">
        <v>10</v>
      </c>
      <c r="K7" s="293"/>
      <c r="L7" s="291" t="s">
        <v>11</v>
      </c>
      <c r="M7" s="293"/>
      <c r="N7" s="265"/>
    </row>
    <row r="8" spans="1:14" s="4" customFormat="1" ht="10.5" customHeight="1">
      <c r="A8" s="282"/>
      <c r="B8" s="282"/>
      <c r="C8" s="283"/>
      <c r="D8" s="290"/>
      <c r="E8" s="290"/>
      <c r="F8" s="28" t="s">
        <v>3</v>
      </c>
      <c r="G8" s="28" t="s">
        <v>4</v>
      </c>
      <c r="H8" s="28" t="s">
        <v>3</v>
      </c>
      <c r="I8" s="28" t="s">
        <v>4</v>
      </c>
      <c r="J8" s="28" t="s">
        <v>3</v>
      </c>
      <c r="K8" s="28" t="s">
        <v>4</v>
      </c>
      <c r="L8" s="28" t="s">
        <v>3</v>
      </c>
      <c r="M8" s="28" t="s">
        <v>4</v>
      </c>
      <c r="N8" s="301"/>
    </row>
    <row r="9" spans="1:14" s="2" customFormat="1" ht="10.5" customHeight="1">
      <c r="A9" s="266" t="s">
        <v>25</v>
      </c>
      <c r="B9" s="266"/>
      <c r="C9" s="275"/>
      <c r="D9" s="10">
        <v>28756</v>
      </c>
      <c r="E9" s="11">
        <v>113586</v>
      </c>
      <c r="F9" s="11">
        <v>28239</v>
      </c>
      <c r="G9" s="11">
        <v>110502</v>
      </c>
      <c r="H9" s="11">
        <v>517</v>
      </c>
      <c r="I9" s="11">
        <v>3084</v>
      </c>
      <c r="J9" s="11">
        <v>25988</v>
      </c>
      <c r="K9" s="11">
        <v>101643</v>
      </c>
      <c r="L9" s="11">
        <v>2768</v>
      </c>
      <c r="M9" s="12">
        <v>11943</v>
      </c>
      <c r="N9" s="19" t="s">
        <v>25</v>
      </c>
    </row>
    <row r="10" spans="1:14" s="2" customFormat="1" ht="10.5" customHeight="1">
      <c r="A10" s="13" t="s">
        <v>20</v>
      </c>
      <c r="B10" s="17"/>
      <c r="C10" s="18"/>
      <c r="D10" s="10">
        <v>29079</v>
      </c>
      <c r="E10" s="11">
        <v>114906</v>
      </c>
      <c r="F10" s="11">
        <v>28562</v>
      </c>
      <c r="G10" s="11">
        <v>111822</v>
      </c>
      <c r="H10" s="11">
        <v>517</v>
      </c>
      <c r="I10" s="11">
        <v>3084</v>
      </c>
      <c r="J10" s="11">
        <v>26103</v>
      </c>
      <c r="K10" s="11">
        <v>102117</v>
      </c>
      <c r="L10" s="11">
        <v>2976</v>
      </c>
      <c r="M10" s="12">
        <v>12789</v>
      </c>
      <c r="N10" s="21" t="s">
        <v>20</v>
      </c>
    </row>
    <row r="11" spans="1:14" s="2" customFormat="1" ht="10.5" customHeight="1">
      <c r="A11" s="13" t="s">
        <v>14</v>
      </c>
      <c r="B11" s="17"/>
      <c r="C11" s="18"/>
      <c r="D11" s="10">
        <v>30057</v>
      </c>
      <c r="E11" s="11">
        <v>119400</v>
      </c>
      <c r="F11" s="11">
        <v>29540</v>
      </c>
      <c r="G11" s="11">
        <v>116316</v>
      </c>
      <c r="H11" s="11">
        <v>517</v>
      </c>
      <c r="I11" s="11">
        <v>3084</v>
      </c>
      <c r="J11" s="11">
        <v>26750</v>
      </c>
      <c r="K11" s="11">
        <v>105166</v>
      </c>
      <c r="L11" s="11">
        <v>3307</v>
      </c>
      <c r="M11" s="12">
        <v>14234</v>
      </c>
      <c r="N11" s="21" t="s">
        <v>14</v>
      </c>
    </row>
    <row r="12" spans="1:14" s="2" customFormat="1" ht="10.5" customHeight="1">
      <c r="A12" s="257" t="s">
        <v>15</v>
      </c>
      <c r="B12" s="266"/>
      <c r="C12" s="275"/>
      <c r="D12" s="10">
        <v>30118</v>
      </c>
      <c r="E12" s="11">
        <v>119687</v>
      </c>
      <c r="F12" s="11">
        <v>29601</v>
      </c>
      <c r="G12" s="11">
        <v>116603</v>
      </c>
      <c r="H12" s="11">
        <v>517</v>
      </c>
      <c r="I12" s="11">
        <v>3084</v>
      </c>
      <c r="J12" s="11">
        <v>26750</v>
      </c>
      <c r="K12" s="11">
        <v>105166</v>
      </c>
      <c r="L12" s="11">
        <v>3368</v>
      </c>
      <c r="M12" s="12">
        <v>14521</v>
      </c>
      <c r="N12" s="21" t="s">
        <v>15</v>
      </c>
    </row>
    <row r="13" spans="1:14" s="6" customFormat="1" ht="10.5" customHeight="1">
      <c r="A13" s="268" t="s">
        <v>16</v>
      </c>
      <c r="B13" s="278"/>
      <c r="C13" s="279"/>
      <c r="D13" s="16">
        <v>30255</v>
      </c>
      <c r="E13" s="14">
        <v>120264</v>
      </c>
      <c r="F13" s="14">
        <v>29721</v>
      </c>
      <c r="G13" s="14">
        <v>117126</v>
      </c>
      <c r="H13" s="14">
        <v>534</v>
      </c>
      <c r="I13" s="14">
        <v>3138</v>
      </c>
      <c r="J13" s="14">
        <v>26781</v>
      </c>
      <c r="K13" s="14">
        <v>105351</v>
      </c>
      <c r="L13" s="14">
        <v>3475</v>
      </c>
      <c r="M13" s="15">
        <v>14913</v>
      </c>
      <c r="N13" s="23" t="s">
        <v>16</v>
      </c>
    </row>
    <row r="14" spans="1:14" s="2" customFormat="1" ht="10.5" customHeight="1">
      <c r="A14" s="270"/>
      <c r="B14" s="270"/>
      <c r="C14" s="276"/>
      <c r="D14" s="10"/>
      <c r="E14" s="11"/>
      <c r="F14" s="11"/>
      <c r="G14" s="11"/>
      <c r="H14" s="11"/>
      <c r="I14" s="11"/>
      <c r="J14" s="11"/>
      <c r="K14" s="11"/>
      <c r="L14" s="11"/>
      <c r="M14" s="12"/>
      <c r="N14" s="22"/>
    </row>
    <row r="15" spans="1:14" s="2" customFormat="1" ht="10.5" customHeight="1">
      <c r="A15" s="266" t="s">
        <v>0</v>
      </c>
      <c r="B15" s="266"/>
      <c r="C15" s="275"/>
      <c r="D15" s="10" t="s">
        <v>21</v>
      </c>
      <c r="E15" s="11" t="s">
        <v>21</v>
      </c>
      <c r="F15" s="11" t="s">
        <v>21</v>
      </c>
      <c r="G15" s="11" t="s">
        <v>21</v>
      </c>
      <c r="H15" s="11" t="s">
        <v>21</v>
      </c>
      <c r="I15" s="11" t="s">
        <v>21</v>
      </c>
      <c r="J15" s="11" t="s">
        <v>21</v>
      </c>
      <c r="K15" s="11" t="s">
        <v>21</v>
      </c>
      <c r="L15" s="11" t="s">
        <v>21</v>
      </c>
      <c r="M15" s="12" t="s">
        <v>21</v>
      </c>
      <c r="N15" s="17" t="s">
        <v>0</v>
      </c>
    </row>
    <row r="16" spans="1:14" s="2" customFormat="1" ht="10.5" customHeight="1">
      <c r="A16" s="266" t="s">
        <v>1</v>
      </c>
      <c r="B16" s="266"/>
      <c r="C16" s="275"/>
      <c r="D16" s="10" t="s">
        <v>21</v>
      </c>
      <c r="E16" s="11" t="s">
        <v>21</v>
      </c>
      <c r="F16" s="11" t="s">
        <v>21</v>
      </c>
      <c r="G16" s="11" t="s">
        <v>21</v>
      </c>
      <c r="H16" s="11" t="s">
        <v>21</v>
      </c>
      <c r="I16" s="11" t="s">
        <v>21</v>
      </c>
      <c r="J16" s="11" t="s">
        <v>21</v>
      </c>
      <c r="K16" s="11" t="s">
        <v>21</v>
      </c>
      <c r="L16" s="11" t="s">
        <v>21</v>
      </c>
      <c r="M16" s="12" t="s">
        <v>21</v>
      </c>
      <c r="N16" s="17" t="s">
        <v>1</v>
      </c>
    </row>
    <row r="17" spans="1:14" s="2" customFormat="1" ht="10.5" customHeight="1">
      <c r="A17" s="266" t="s">
        <v>2</v>
      </c>
      <c r="B17" s="266"/>
      <c r="C17" s="275"/>
      <c r="D17" s="10" t="s">
        <v>21</v>
      </c>
      <c r="E17" s="11" t="s">
        <v>21</v>
      </c>
      <c r="F17" s="11" t="s">
        <v>21</v>
      </c>
      <c r="G17" s="11" t="s">
        <v>21</v>
      </c>
      <c r="H17" s="11" t="s">
        <v>21</v>
      </c>
      <c r="I17" s="11" t="s">
        <v>21</v>
      </c>
      <c r="J17" s="11" t="s">
        <v>21</v>
      </c>
      <c r="K17" s="11" t="s">
        <v>21</v>
      </c>
      <c r="L17" s="11" t="s">
        <v>21</v>
      </c>
      <c r="M17" s="12" t="s">
        <v>21</v>
      </c>
      <c r="N17" s="17" t="s">
        <v>2</v>
      </c>
    </row>
    <row r="18" spans="1:14" s="2" customFormat="1" ht="10.5" customHeight="1">
      <c r="A18" s="266" t="s">
        <v>17</v>
      </c>
      <c r="B18" s="266"/>
      <c r="C18" s="275"/>
      <c r="D18" s="10">
        <v>8388</v>
      </c>
      <c r="E18" s="11">
        <v>29506</v>
      </c>
      <c r="F18" s="11">
        <v>8374</v>
      </c>
      <c r="G18" s="11">
        <v>29463</v>
      </c>
      <c r="H18" s="11">
        <v>14</v>
      </c>
      <c r="I18" s="11">
        <v>43</v>
      </c>
      <c r="J18" s="11">
        <v>8363</v>
      </c>
      <c r="K18" s="11">
        <v>29427</v>
      </c>
      <c r="L18" s="11">
        <v>26</v>
      </c>
      <c r="M18" s="12">
        <v>79</v>
      </c>
      <c r="N18" s="17" t="s">
        <v>17</v>
      </c>
    </row>
    <row r="19" spans="1:14" s="2" customFormat="1" ht="10.5" customHeight="1">
      <c r="A19" s="266" t="s">
        <v>18</v>
      </c>
      <c r="B19" s="266"/>
      <c r="C19" s="275"/>
      <c r="D19" s="10">
        <v>16877</v>
      </c>
      <c r="E19" s="11">
        <v>69845</v>
      </c>
      <c r="F19" s="11">
        <v>16378</v>
      </c>
      <c r="G19" s="11">
        <v>66807</v>
      </c>
      <c r="H19" s="11">
        <v>499</v>
      </c>
      <c r="I19" s="11">
        <v>3038</v>
      </c>
      <c r="J19" s="11">
        <v>14241</v>
      </c>
      <c r="K19" s="11">
        <v>58150</v>
      </c>
      <c r="L19" s="11">
        <v>2636</v>
      </c>
      <c r="M19" s="12">
        <v>11695</v>
      </c>
      <c r="N19" s="17" t="s">
        <v>18</v>
      </c>
    </row>
    <row r="20" spans="1:14" s="4" customFormat="1" ht="10.5" customHeight="1">
      <c r="A20" s="282" t="s">
        <v>19</v>
      </c>
      <c r="B20" s="282"/>
      <c r="C20" s="283"/>
      <c r="D20" s="25">
        <v>4990</v>
      </c>
      <c r="E20" s="26">
        <v>20913</v>
      </c>
      <c r="F20" s="26">
        <v>4969</v>
      </c>
      <c r="G20" s="26">
        <v>20856</v>
      </c>
      <c r="H20" s="26">
        <v>21</v>
      </c>
      <c r="I20" s="26">
        <v>57</v>
      </c>
      <c r="J20" s="26">
        <v>4177</v>
      </c>
      <c r="K20" s="26">
        <v>17774</v>
      </c>
      <c r="L20" s="26">
        <v>813</v>
      </c>
      <c r="M20" s="27">
        <v>3139</v>
      </c>
      <c r="N20" s="7" t="s">
        <v>19</v>
      </c>
    </row>
    <row r="21" spans="1:14" s="2" customFormat="1" ht="10.5" customHeight="1">
      <c r="A21" s="2" t="s">
        <v>22</v>
      </c>
    </row>
    <row r="24" spans="1:14" ht="10.5" customHeight="1">
      <c r="E24" s="8"/>
    </row>
    <row r="25" spans="1:14" ht="10.5" customHeight="1">
      <c r="E25" s="9"/>
    </row>
  </sheetData>
  <mergeCells count="21">
    <mergeCell ref="A19:C19"/>
    <mergeCell ref="F5:I5"/>
    <mergeCell ref="A17:C17"/>
    <mergeCell ref="A5:C8"/>
    <mergeCell ref="A20:C20"/>
    <mergeCell ref="A12:C12"/>
    <mergeCell ref="A13:C13"/>
    <mergeCell ref="A14:C14"/>
    <mergeCell ref="A15:C15"/>
    <mergeCell ref="A16:C16"/>
    <mergeCell ref="A18:C18"/>
    <mergeCell ref="D5:D8"/>
    <mergeCell ref="E5:E8"/>
    <mergeCell ref="F6:G7"/>
    <mergeCell ref="A9:C9"/>
    <mergeCell ref="H6:I7"/>
    <mergeCell ref="N5:N8"/>
    <mergeCell ref="J6:M6"/>
    <mergeCell ref="J7:K7"/>
    <mergeCell ref="L7:M7"/>
    <mergeCell ref="J5:M5"/>
  </mergeCells>
  <phoneticPr fontId="3"/>
  <pageMargins left="0.6692913385826772" right="0.6692913385826772" top="0.78740157480314965" bottom="0.86614173228346458" header="0.51181102362204722" footer="0.51181102362204722"/>
  <pageSetup paperSize="9" orientation="portrait" horizontalDpi="4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1FF7-9117-4C9E-BF2F-24EE5F5E548A}">
  <dimension ref="A1:L28"/>
  <sheetViews>
    <sheetView zoomScaleNormal="100" zoomScaleSheetLayoutView="100" workbookViewId="0"/>
  </sheetViews>
  <sheetFormatPr defaultRowHeight="13.5"/>
  <cols>
    <col min="1" max="1" width="24" style="157" customWidth="1"/>
    <col min="2" max="7" width="11" style="157" customWidth="1"/>
    <col min="8" max="11" width="16.25" style="157" customWidth="1"/>
    <col min="12" max="12" width="25" style="157" customWidth="1"/>
    <col min="13" max="16384" width="9" style="157"/>
  </cols>
  <sheetData>
    <row r="1" spans="1:12" ht="13.5" customHeight="1"/>
    <row r="2" spans="1:12" ht="13.5" customHeight="1">
      <c r="A2" s="57" t="s">
        <v>13</v>
      </c>
      <c r="E2" s="158"/>
      <c r="F2" s="158"/>
      <c r="G2" s="158"/>
      <c r="H2" s="159"/>
      <c r="I2" s="159"/>
    </row>
    <row r="3" spans="1:12" ht="10.5" customHeight="1">
      <c r="E3" s="158"/>
      <c r="F3" s="158"/>
      <c r="G3" s="158"/>
      <c r="H3" s="159"/>
      <c r="I3" s="159"/>
    </row>
    <row r="4" spans="1:12" ht="10.5" customHeight="1">
      <c r="A4" s="160" t="s">
        <v>99</v>
      </c>
    </row>
    <row r="5" spans="1:12" ht="10.5" customHeight="1"/>
    <row r="6" spans="1:12" s="160" customFormat="1" ht="10.5" customHeight="1">
      <c r="A6" s="161" t="s">
        <v>23</v>
      </c>
      <c r="D6" s="161"/>
      <c r="E6" s="161"/>
      <c r="F6" s="161"/>
      <c r="G6" s="161"/>
      <c r="H6" s="161"/>
      <c r="I6" s="161"/>
      <c r="J6" s="161"/>
      <c r="L6" s="162" t="s">
        <v>12</v>
      </c>
    </row>
    <row r="7" spans="1:12" s="160" customFormat="1" ht="12" customHeight="1">
      <c r="A7" s="163"/>
      <c r="B7" s="204" t="s">
        <v>3</v>
      </c>
      <c r="C7" s="204" t="s">
        <v>4</v>
      </c>
      <c r="D7" s="207" t="s">
        <v>5</v>
      </c>
      <c r="E7" s="208"/>
      <c r="F7" s="208"/>
      <c r="G7" s="209"/>
      <c r="H7" s="208" t="s">
        <v>6</v>
      </c>
      <c r="I7" s="208"/>
      <c r="J7" s="208"/>
      <c r="K7" s="209"/>
      <c r="L7" s="163"/>
    </row>
    <row r="8" spans="1:12" s="160" customFormat="1" ht="12" customHeight="1">
      <c r="A8" s="165" t="s">
        <v>57</v>
      </c>
      <c r="B8" s="205"/>
      <c r="C8" s="205"/>
      <c r="D8" s="210" t="s">
        <v>7</v>
      </c>
      <c r="E8" s="211"/>
      <c r="F8" s="214" t="s">
        <v>8</v>
      </c>
      <c r="G8" s="211"/>
      <c r="H8" s="208" t="s">
        <v>9</v>
      </c>
      <c r="I8" s="208"/>
      <c r="J8" s="208"/>
      <c r="K8" s="209"/>
      <c r="L8" s="165" t="s">
        <v>57</v>
      </c>
    </row>
    <row r="9" spans="1:12" s="160" customFormat="1" ht="12" customHeight="1">
      <c r="A9" s="165" t="s">
        <v>56</v>
      </c>
      <c r="B9" s="205"/>
      <c r="C9" s="205"/>
      <c r="D9" s="212"/>
      <c r="E9" s="213"/>
      <c r="F9" s="215"/>
      <c r="G9" s="216"/>
      <c r="H9" s="208" t="s">
        <v>10</v>
      </c>
      <c r="I9" s="209"/>
      <c r="J9" s="207" t="s">
        <v>11</v>
      </c>
      <c r="K9" s="209"/>
      <c r="L9" s="165" t="s">
        <v>56</v>
      </c>
    </row>
    <row r="10" spans="1:12" s="160" customFormat="1" ht="12" customHeight="1">
      <c r="A10" s="166"/>
      <c r="B10" s="206"/>
      <c r="C10" s="206"/>
      <c r="D10" s="167" t="s">
        <v>3</v>
      </c>
      <c r="E10" s="167" t="s">
        <v>4</v>
      </c>
      <c r="F10" s="167" t="s">
        <v>3</v>
      </c>
      <c r="G10" s="167" t="s">
        <v>4</v>
      </c>
      <c r="H10" s="168" t="s">
        <v>3</v>
      </c>
      <c r="I10" s="167" t="s">
        <v>4</v>
      </c>
      <c r="J10" s="167" t="s">
        <v>3</v>
      </c>
      <c r="K10" s="167" t="s">
        <v>4</v>
      </c>
      <c r="L10" s="166"/>
    </row>
    <row r="11" spans="1:12" s="160" customFormat="1" ht="10.5" customHeight="1">
      <c r="A11" s="163"/>
      <c r="B11" s="169"/>
      <c r="C11" s="170"/>
      <c r="D11" s="170"/>
      <c r="E11" s="170"/>
      <c r="F11" s="170"/>
      <c r="G11" s="170"/>
      <c r="H11" s="170"/>
      <c r="I11" s="170"/>
      <c r="J11" s="170"/>
      <c r="K11" s="170"/>
      <c r="L11" s="169"/>
    </row>
    <row r="12" spans="1:12" s="160" customFormat="1" ht="10.5" customHeight="1">
      <c r="A12" s="171" t="s">
        <v>164</v>
      </c>
      <c r="B12" s="172">
        <v>46266.3</v>
      </c>
      <c r="C12" s="173">
        <v>178518.39999999999</v>
      </c>
      <c r="D12" s="173">
        <v>45665.999999999993</v>
      </c>
      <c r="E12" s="173">
        <v>175192</v>
      </c>
      <c r="F12" s="173">
        <v>600.30000000000007</v>
      </c>
      <c r="G12" s="173">
        <v>3326.3999999999996</v>
      </c>
      <c r="H12" s="173">
        <v>41358.899999999994</v>
      </c>
      <c r="I12" s="173">
        <v>156252.1</v>
      </c>
      <c r="J12" s="173">
        <v>4907.3999999999996</v>
      </c>
      <c r="K12" s="174">
        <v>22266.3</v>
      </c>
      <c r="L12" s="175" t="s">
        <v>164</v>
      </c>
    </row>
    <row r="13" spans="1:12" s="160" customFormat="1" ht="10.5" customHeight="1">
      <c r="A13" s="176" t="s">
        <v>163</v>
      </c>
      <c r="B13" s="172">
        <v>46405</v>
      </c>
      <c r="C13" s="173">
        <v>180164</v>
      </c>
      <c r="D13" s="173">
        <v>45804</v>
      </c>
      <c r="E13" s="173">
        <v>176837</v>
      </c>
      <c r="F13" s="173">
        <v>601</v>
      </c>
      <c r="G13" s="173">
        <v>3327</v>
      </c>
      <c r="H13" s="173">
        <v>41074</v>
      </c>
      <c r="I13" s="173">
        <v>155456</v>
      </c>
      <c r="J13" s="173">
        <v>5331</v>
      </c>
      <c r="K13" s="174">
        <v>24708</v>
      </c>
      <c r="L13" s="175" t="s">
        <v>163</v>
      </c>
    </row>
    <row r="14" spans="1:12" s="160" customFormat="1" ht="10.5" customHeight="1">
      <c r="A14" s="176" t="s">
        <v>162</v>
      </c>
      <c r="B14" s="172">
        <v>46405</v>
      </c>
      <c r="C14" s="173">
        <v>180164</v>
      </c>
      <c r="D14" s="173">
        <v>45804</v>
      </c>
      <c r="E14" s="173">
        <v>176837</v>
      </c>
      <c r="F14" s="173">
        <v>601</v>
      </c>
      <c r="G14" s="173">
        <v>3327</v>
      </c>
      <c r="H14" s="173">
        <v>41074</v>
      </c>
      <c r="I14" s="173">
        <v>155456</v>
      </c>
      <c r="J14" s="173">
        <v>5331</v>
      </c>
      <c r="K14" s="174">
        <v>24708</v>
      </c>
      <c r="L14" s="175" t="s">
        <v>162</v>
      </c>
    </row>
    <row r="15" spans="1:12" s="160" customFormat="1" ht="10.5" customHeight="1">
      <c r="A15" s="171" t="s">
        <v>161</v>
      </c>
      <c r="B15" s="172">
        <v>46410</v>
      </c>
      <c r="C15" s="173">
        <v>180170</v>
      </c>
      <c r="D15" s="173">
        <v>45810</v>
      </c>
      <c r="E15" s="173">
        <v>176844</v>
      </c>
      <c r="F15" s="173">
        <v>600</v>
      </c>
      <c r="G15" s="173">
        <v>3326</v>
      </c>
      <c r="H15" s="173">
        <v>40165</v>
      </c>
      <c r="I15" s="173">
        <v>152454</v>
      </c>
      <c r="J15" s="173">
        <v>6245</v>
      </c>
      <c r="K15" s="174">
        <v>27716</v>
      </c>
      <c r="L15" s="175" t="s">
        <v>160</v>
      </c>
    </row>
    <row r="16" spans="1:12" s="182" customFormat="1" ht="10.5" customHeight="1">
      <c r="A16" s="194" t="s">
        <v>159</v>
      </c>
      <c r="B16" s="178">
        <v>46576</v>
      </c>
      <c r="C16" s="179">
        <v>180969</v>
      </c>
      <c r="D16" s="179">
        <v>45934</v>
      </c>
      <c r="E16" s="179">
        <v>177560</v>
      </c>
      <c r="F16" s="179">
        <v>642</v>
      </c>
      <c r="G16" s="179">
        <v>3409</v>
      </c>
      <c r="H16" s="179">
        <v>40331</v>
      </c>
      <c r="I16" s="179">
        <v>153253</v>
      </c>
      <c r="J16" s="179">
        <v>6245</v>
      </c>
      <c r="K16" s="180">
        <v>27716</v>
      </c>
      <c r="L16" s="193" t="s">
        <v>159</v>
      </c>
    </row>
    <row r="17" spans="1:12" s="160" customFormat="1" ht="10.5" customHeight="1">
      <c r="A17" s="170"/>
      <c r="B17" s="172"/>
      <c r="C17" s="173"/>
      <c r="D17" s="173"/>
      <c r="E17" s="173"/>
      <c r="F17" s="173"/>
      <c r="G17" s="173"/>
      <c r="H17" s="173"/>
      <c r="I17" s="173"/>
      <c r="J17" s="173"/>
      <c r="K17" s="174"/>
      <c r="L17" s="170"/>
    </row>
    <row r="18" spans="1:12" s="160" customFormat="1" ht="10.5" customHeight="1">
      <c r="A18" s="183" t="s">
        <v>17</v>
      </c>
      <c r="B18" s="184">
        <v>18869</v>
      </c>
      <c r="C18" s="184">
        <v>61590</v>
      </c>
      <c r="D18" s="184">
        <v>18797</v>
      </c>
      <c r="E18" s="184">
        <v>61374</v>
      </c>
      <c r="F18" s="184">
        <v>72</v>
      </c>
      <c r="G18" s="184">
        <v>215</v>
      </c>
      <c r="H18" s="184">
        <v>18816</v>
      </c>
      <c r="I18" s="184">
        <v>61429</v>
      </c>
      <c r="J18" s="184">
        <v>53</v>
      </c>
      <c r="K18" s="184">
        <v>160</v>
      </c>
      <c r="L18" s="185" t="s">
        <v>17</v>
      </c>
    </row>
    <row r="19" spans="1:12" s="160" customFormat="1" ht="10.5" customHeight="1">
      <c r="A19" s="183" t="s">
        <v>18</v>
      </c>
      <c r="B19" s="184">
        <v>21010</v>
      </c>
      <c r="C19" s="184">
        <v>91263</v>
      </c>
      <c r="D19" s="184">
        <v>20470</v>
      </c>
      <c r="E19" s="184">
        <v>88143</v>
      </c>
      <c r="F19" s="184">
        <v>540</v>
      </c>
      <c r="G19" s="184">
        <v>3120</v>
      </c>
      <c r="H19" s="184">
        <v>17807</v>
      </c>
      <c r="I19" s="184">
        <v>75421</v>
      </c>
      <c r="J19" s="184">
        <v>3202</v>
      </c>
      <c r="K19" s="184">
        <v>15842</v>
      </c>
      <c r="L19" s="185" t="s">
        <v>18</v>
      </c>
    </row>
    <row r="20" spans="1:12" s="160" customFormat="1" ht="10.5" customHeight="1">
      <c r="A20" s="183" t="s">
        <v>19</v>
      </c>
      <c r="B20" s="184">
        <v>6697</v>
      </c>
      <c r="C20" s="184">
        <v>28116</v>
      </c>
      <c r="D20" s="184">
        <v>6667</v>
      </c>
      <c r="E20" s="184">
        <v>28043</v>
      </c>
      <c r="F20" s="184">
        <v>30</v>
      </c>
      <c r="G20" s="184">
        <v>74</v>
      </c>
      <c r="H20" s="184">
        <v>3708</v>
      </c>
      <c r="I20" s="184">
        <v>16403</v>
      </c>
      <c r="J20" s="184">
        <v>2990</v>
      </c>
      <c r="K20" s="184">
        <v>11714</v>
      </c>
      <c r="L20" s="185" t="s">
        <v>19</v>
      </c>
    </row>
    <row r="21" spans="1:12" s="160" customFormat="1" ht="10.5" customHeight="1">
      <c r="A21" s="186"/>
      <c r="B21" s="187"/>
      <c r="C21" s="187"/>
      <c r="D21" s="187"/>
      <c r="E21" s="187"/>
      <c r="F21" s="161"/>
      <c r="G21" s="161"/>
      <c r="H21" s="187"/>
      <c r="I21" s="187"/>
      <c r="J21" s="161"/>
      <c r="K21" s="188"/>
      <c r="L21" s="189"/>
    </row>
    <row r="22" spans="1:12" s="160" customFormat="1" ht="10.5" customHeight="1">
      <c r="A22" s="160" t="s">
        <v>121</v>
      </c>
    </row>
    <row r="23" spans="1:12" ht="10.5" customHeight="1">
      <c r="A23" s="160" t="s">
        <v>92</v>
      </c>
    </row>
    <row r="24" spans="1:12" ht="10.5" customHeight="1">
      <c r="A24" s="160"/>
    </row>
    <row r="25" spans="1:12" ht="10.5" customHeight="1"/>
    <row r="26" spans="1:12" ht="10.5" customHeight="1"/>
    <row r="27" spans="1:12" ht="10.5" customHeight="1"/>
    <row r="28" spans="1:12" ht="10.5" customHeight="1"/>
  </sheetData>
  <mergeCells count="9">
    <mergeCell ref="B7:B10"/>
    <mergeCell ref="C7:C10"/>
    <mergeCell ref="D7:G7"/>
    <mergeCell ref="H7:K7"/>
    <mergeCell ref="D8:E9"/>
    <mergeCell ref="F8:G9"/>
    <mergeCell ref="H8:K8"/>
    <mergeCell ref="H9:I9"/>
    <mergeCell ref="J9:K9"/>
  </mergeCells>
  <phoneticPr fontId="11"/>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DAFC0-5A1C-4704-9501-49269041E4B4}">
  <dimension ref="A1:L35"/>
  <sheetViews>
    <sheetView zoomScaleNormal="100" zoomScaleSheetLayoutView="100" workbookViewId="0"/>
  </sheetViews>
  <sheetFormatPr defaultRowHeight="13.5"/>
  <cols>
    <col min="1" max="1" width="23.75" style="157" customWidth="1"/>
    <col min="2" max="3" width="11" style="157" customWidth="1"/>
    <col min="4" max="7" width="10.875" style="157" customWidth="1"/>
    <col min="8" max="11" width="16.25" style="157" customWidth="1"/>
    <col min="12" max="12" width="24.25" style="157" customWidth="1"/>
    <col min="13" max="16384" width="9" style="157"/>
  </cols>
  <sheetData>
    <row r="1" spans="1:12" ht="13.5" customHeight="1"/>
    <row r="2" spans="1:12" ht="13.5" customHeight="1">
      <c r="A2" s="57" t="s">
        <v>13</v>
      </c>
      <c r="E2" s="158"/>
      <c r="F2" s="158"/>
      <c r="G2" s="158"/>
      <c r="H2" s="159"/>
      <c r="I2" s="159"/>
    </row>
    <row r="3" spans="1:12" ht="10.5" customHeight="1">
      <c r="E3" s="158"/>
      <c r="F3" s="158"/>
      <c r="G3" s="158"/>
      <c r="H3" s="159"/>
      <c r="I3" s="159"/>
    </row>
    <row r="4" spans="1:12" ht="10.5" customHeight="1">
      <c r="A4" s="160" t="s">
        <v>99</v>
      </c>
    </row>
    <row r="5" spans="1:12" ht="10.5" customHeight="1"/>
    <row r="6" spans="1:12" s="160" customFormat="1" ht="10.5" customHeight="1">
      <c r="A6" s="161" t="s">
        <v>23</v>
      </c>
      <c r="D6" s="161"/>
      <c r="E6" s="161"/>
      <c r="F6" s="161"/>
      <c r="G6" s="161"/>
      <c r="H6" s="161"/>
      <c r="I6" s="161"/>
      <c r="J6" s="161"/>
      <c r="L6" s="162" t="s">
        <v>12</v>
      </c>
    </row>
    <row r="7" spans="1:12" s="160" customFormat="1" ht="12" customHeight="1">
      <c r="A7" s="163"/>
      <c r="B7" s="204" t="s">
        <v>3</v>
      </c>
      <c r="C7" s="204" t="s">
        <v>4</v>
      </c>
      <c r="D7" s="207" t="s">
        <v>5</v>
      </c>
      <c r="E7" s="208"/>
      <c r="F7" s="208"/>
      <c r="G7" s="209"/>
      <c r="H7" s="208" t="s">
        <v>6</v>
      </c>
      <c r="I7" s="208"/>
      <c r="J7" s="208"/>
      <c r="K7" s="209"/>
      <c r="L7" s="163"/>
    </row>
    <row r="8" spans="1:12" s="160" customFormat="1" ht="12" customHeight="1">
      <c r="A8" s="164" t="s">
        <v>57</v>
      </c>
      <c r="B8" s="205"/>
      <c r="C8" s="205"/>
      <c r="D8" s="210" t="s">
        <v>7</v>
      </c>
      <c r="E8" s="211"/>
      <c r="F8" s="214" t="s">
        <v>8</v>
      </c>
      <c r="G8" s="211"/>
      <c r="H8" s="208" t="s">
        <v>9</v>
      </c>
      <c r="I8" s="208"/>
      <c r="J8" s="208"/>
      <c r="K8" s="209"/>
      <c r="L8" s="164" t="s">
        <v>57</v>
      </c>
    </row>
    <row r="9" spans="1:12" s="160" customFormat="1" ht="12" customHeight="1">
      <c r="A9" s="164" t="s">
        <v>56</v>
      </c>
      <c r="B9" s="205"/>
      <c r="C9" s="205"/>
      <c r="D9" s="212"/>
      <c r="E9" s="213"/>
      <c r="F9" s="215"/>
      <c r="G9" s="216"/>
      <c r="H9" s="208" t="s">
        <v>10</v>
      </c>
      <c r="I9" s="209"/>
      <c r="J9" s="207" t="s">
        <v>11</v>
      </c>
      <c r="K9" s="209"/>
      <c r="L9" s="164" t="s">
        <v>56</v>
      </c>
    </row>
    <row r="10" spans="1:12" s="160" customFormat="1" ht="12" customHeight="1">
      <c r="A10" s="166"/>
      <c r="B10" s="206"/>
      <c r="C10" s="206"/>
      <c r="D10" s="167" t="s">
        <v>3</v>
      </c>
      <c r="E10" s="167" t="s">
        <v>4</v>
      </c>
      <c r="F10" s="167" t="s">
        <v>3</v>
      </c>
      <c r="G10" s="167" t="s">
        <v>4</v>
      </c>
      <c r="H10" s="168" t="s">
        <v>3</v>
      </c>
      <c r="I10" s="167" t="s">
        <v>4</v>
      </c>
      <c r="J10" s="167" t="s">
        <v>3</v>
      </c>
      <c r="K10" s="167" t="s">
        <v>4</v>
      </c>
      <c r="L10" s="166"/>
    </row>
    <row r="11" spans="1:12" s="160" customFormat="1" ht="10.5" customHeight="1">
      <c r="A11" s="163"/>
      <c r="B11" s="169"/>
      <c r="C11" s="170"/>
      <c r="D11" s="170"/>
      <c r="E11" s="170"/>
      <c r="F11" s="170"/>
      <c r="G11" s="170"/>
      <c r="H11" s="170"/>
      <c r="I11" s="170"/>
      <c r="J11" s="170"/>
      <c r="K11" s="170"/>
      <c r="L11" s="169"/>
    </row>
    <row r="12" spans="1:12" s="160" customFormat="1" ht="10.5" customHeight="1">
      <c r="A12" s="171" t="s">
        <v>155</v>
      </c>
      <c r="B12" s="172">
        <v>45798</v>
      </c>
      <c r="C12" s="173">
        <v>176446</v>
      </c>
      <c r="D12" s="173">
        <v>45198</v>
      </c>
      <c r="E12" s="173">
        <v>173120</v>
      </c>
      <c r="F12" s="173">
        <v>600</v>
      </c>
      <c r="G12" s="173">
        <v>3326</v>
      </c>
      <c r="H12" s="173">
        <v>40891</v>
      </c>
      <c r="I12" s="173">
        <v>154180</v>
      </c>
      <c r="J12" s="173">
        <v>4907</v>
      </c>
      <c r="K12" s="174">
        <v>22266</v>
      </c>
      <c r="L12" s="175" t="s">
        <v>155</v>
      </c>
    </row>
    <row r="13" spans="1:12" s="160" customFormat="1" ht="10.5" customHeight="1">
      <c r="A13" s="176" t="s">
        <v>156</v>
      </c>
      <c r="B13" s="172">
        <v>46266.3</v>
      </c>
      <c r="C13" s="173">
        <v>178518.39999999999</v>
      </c>
      <c r="D13" s="173">
        <v>45665.999999999993</v>
      </c>
      <c r="E13" s="173">
        <v>175192</v>
      </c>
      <c r="F13" s="173">
        <v>600.30000000000007</v>
      </c>
      <c r="G13" s="173">
        <v>3326.3999999999996</v>
      </c>
      <c r="H13" s="173">
        <v>41358.899999999994</v>
      </c>
      <c r="I13" s="173">
        <v>156252.1</v>
      </c>
      <c r="J13" s="173">
        <v>4907.3999999999996</v>
      </c>
      <c r="K13" s="174">
        <v>22266.3</v>
      </c>
      <c r="L13" s="175" t="s">
        <v>156</v>
      </c>
    </row>
    <row r="14" spans="1:12" s="160" customFormat="1" ht="10.5" customHeight="1">
      <c r="A14" s="176" t="s">
        <v>153</v>
      </c>
      <c r="B14" s="172">
        <v>46405</v>
      </c>
      <c r="C14" s="173">
        <v>180164</v>
      </c>
      <c r="D14" s="173">
        <v>45804</v>
      </c>
      <c r="E14" s="173">
        <v>176837</v>
      </c>
      <c r="F14" s="173">
        <v>601</v>
      </c>
      <c r="G14" s="173">
        <v>3327</v>
      </c>
      <c r="H14" s="173">
        <v>41074</v>
      </c>
      <c r="I14" s="173">
        <v>155456</v>
      </c>
      <c r="J14" s="173">
        <v>5331</v>
      </c>
      <c r="K14" s="174">
        <v>24708</v>
      </c>
      <c r="L14" s="175" t="s">
        <v>153</v>
      </c>
    </row>
    <row r="15" spans="1:12" s="160" customFormat="1" ht="10.5" customHeight="1">
      <c r="A15" s="176" t="s">
        <v>157</v>
      </c>
      <c r="B15" s="172">
        <v>46405</v>
      </c>
      <c r="C15" s="173">
        <v>180164</v>
      </c>
      <c r="D15" s="173">
        <v>45804</v>
      </c>
      <c r="E15" s="173">
        <v>176837</v>
      </c>
      <c r="F15" s="173">
        <v>601</v>
      </c>
      <c r="G15" s="173">
        <v>3327</v>
      </c>
      <c r="H15" s="173">
        <v>41074</v>
      </c>
      <c r="I15" s="173">
        <v>155456</v>
      </c>
      <c r="J15" s="173">
        <v>5331</v>
      </c>
      <c r="K15" s="174">
        <v>24708</v>
      </c>
      <c r="L15" s="175" t="s">
        <v>157</v>
      </c>
    </row>
    <row r="16" spans="1:12" s="182" customFormat="1" ht="10.5" customHeight="1">
      <c r="A16" s="177" t="s">
        <v>158</v>
      </c>
      <c r="B16" s="178">
        <v>46410</v>
      </c>
      <c r="C16" s="179">
        <v>180170</v>
      </c>
      <c r="D16" s="179">
        <v>45810</v>
      </c>
      <c r="E16" s="179">
        <v>176844</v>
      </c>
      <c r="F16" s="179">
        <v>600</v>
      </c>
      <c r="G16" s="179">
        <v>3326</v>
      </c>
      <c r="H16" s="179">
        <v>40165</v>
      </c>
      <c r="I16" s="179">
        <v>152454</v>
      </c>
      <c r="J16" s="179">
        <v>6245</v>
      </c>
      <c r="K16" s="180">
        <v>27716</v>
      </c>
      <c r="L16" s="181" t="s">
        <v>158</v>
      </c>
    </row>
    <row r="17" spans="1:12" s="160" customFormat="1" ht="10.5" customHeight="1">
      <c r="A17" s="170"/>
      <c r="B17" s="172"/>
      <c r="C17" s="173"/>
      <c r="D17" s="173"/>
      <c r="E17" s="173"/>
      <c r="F17" s="173"/>
      <c r="G17" s="173"/>
      <c r="H17" s="173"/>
      <c r="I17" s="173"/>
      <c r="J17" s="173"/>
      <c r="K17" s="174"/>
      <c r="L17" s="170"/>
    </row>
    <row r="18" spans="1:12" s="160" customFormat="1" ht="10.5" customHeight="1">
      <c r="A18" s="183" t="s">
        <v>17</v>
      </c>
      <c r="B18" s="184">
        <v>18869</v>
      </c>
      <c r="C18" s="184">
        <v>61589</v>
      </c>
      <c r="D18" s="184">
        <v>18797</v>
      </c>
      <c r="E18" s="184">
        <v>61374</v>
      </c>
      <c r="F18" s="184">
        <v>72</v>
      </c>
      <c r="G18" s="184">
        <v>215</v>
      </c>
      <c r="H18" s="184">
        <v>18816</v>
      </c>
      <c r="I18" s="184">
        <v>61429</v>
      </c>
      <c r="J18" s="184">
        <v>53</v>
      </c>
      <c r="K18" s="184">
        <v>160</v>
      </c>
      <c r="L18" s="185" t="s">
        <v>17</v>
      </c>
    </row>
    <row r="19" spans="1:12" s="160" customFormat="1" ht="10.5" customHeight="1">
      <c r="A19" s="183" t="s">
        <v>18</v>
      </c>
      <c r="B19" s="184">
        <v>20862</v>
      </c>
      <c r="C19" s="184">
        <v>90526</v>
      </c>
      <c r="D19" s="184">
        <v>20364</v>
      </c>
      <c r="E19" s="184">
        <v>87488</v>
      </c>
      <c r="F19" s="184">
        <v>499</v>
      </c>
      <c r="G19" s="184">
        <v>3037</v>
      </c>
      <c r="H19" s="184">
        <v>17661</v>
      </c>
      <c r="I19" s="184">
        <v>74684</v>
      </c>
      <c r="J19" s="184">
        <v>3202</v>
      </c>
      <c r="K19" s="184">
        <v>15842</v>
      </c>
      <c r="L19" s="185" t="s">
        <v>18</v>
      </c>
    </row>
    <row r="20" spans="1:12" s="160" customFormat="1" ht="10.5" customHeight="1">
      <c r="A20" s="183" t="s">
        <v>19</v>
      </c>
      <c r="B20" s="184">
        <v>6679</v>
      </c>
      <c r="C20" s="184">
        <v>28055</v>
      </c>
      <c r="D20" s="184">
        <v>6649</v>
      </c>
      <c r="E20" s="184">
        <v>27982</v>
      </c>
      <c r="F20" s="184">
        <v>29</v>
      </c>
      <c r="G20" s="184">
        <v>74</v>
      </c>
      <c r="H20" s="184">
        <v>3688</v>
      </c>
      <c r="I20" s="184">
        <v>16341</v>
      </c>
      <c r="J20" s="184">
        <v>2990</v>
      </c>
      <c r="K20" s="184">
        <v>11714</v>
      </c>
      <c r="L20" s="185" t="s">
        <v>19</v>
      </c>
    </row>
    <row r="21" spans="1:12" s="160" customFormat="1" ht="10.5" customHeight="1">
      <c r="A21" s="186"/>
      <c r="B21" s="187"/>
      <c r="C21" s="187"/>
      <c r="D21" s="187"/>
      <c r="E21" s="187"/>
      <c r="F21" s="161"/>
      <c r="G21" s="161"/>
      <c r="H21" s="187"/>
      <c r="I21" s="187"/>
      <c r="J21" s="161"/>
      <c r="K21" s="188"/>
      <c r="L21" s="189"/>
    </row>
    <row r="22" spans="1:12" s="160" customFormat="1" ht="10.5" customHeight="1">
      <c r="A22" s="160" t="s">
        <v>121</v>
      </c>
    </row>
    <row r="23" spans="1:12" ht="10.5" customHeight="1">
      <c r="A23" s="160" t="s">
        <v>92</v>
      </c>
    </row>
    <row r="24" spans="1:12" ht="10.5" customHeight="1">
      <c r="A24" s="160"/>
    </row>
    <row r="25" spans="1:12" ht="10.5" customHeight="1">
      <c r="B25" s="190"/>
      <c r="C25" s="191"/>
    </row>
    <row r="26" spans="1:12" ht="10.5" customHeight="1">
      <c r="C26" s="192"/>
    </row>
    <row r="27" spans="1:12" ht="10.5" customHeight="1"/>
    <row r="28" spans="1:12" ht="10.5" customHeight="1"/>
    <row r="29" spans="1:12" ht="10.5" customHeight="1"/>
    <row r="30" spans="1:12" ht="10.5" customHeight="1"/>
    <row r="31" spans="1:12" ht="10.5" customHeight="1"/>
    <row r="32" spans="1:12" ht="10.5" customHeight="1"/>
    <row r="33" ht="10.5" customHeight="1"/>
    <row r="34" ht="10.5" customHeight="1"/>
    <row r="35" ht="10.5" customHeight="1"/>
  </sheetData>
  <mergeCells count="9">
    <mergeCell ref="B7:B10"/>
    <mergeCell ref="C7:C10"/>
    <mergeCell ref="D7:G7"/>
    <mergeCell ref="H7:K7"/>
    <mergeCell ref="D8:E9"/>
    <mergeCell ref="F8:G9"/>
    <mergeCell ref="H8:K8"/>
    <mergeCell ref="H9:I9"/>
    <mergeCell ref="J9:K9"/>
  </mergeCells>
  <phoneticPr fontId="1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9D8D-6B79-490A-BC0E-C8D060FF7420}">
  <dimension ref="A1:L38"/>
  <sheetViews>
    <sheetView zoomScaleNormal="100" zoomScaleSheetLayoutView="100" workbookViewId="0"/>
  </sheetViews>
  <sheetFormatPr defaultRowHeight="13.5"/>
  <cols>
    <col min="1" max="1" width="23.75" style="106" customWidth="1"/>
    <col min="2" max="3" width="11" style="106" customWidth="1"/>
    <col min="4" max="7" width="10.875" style="106" customWidth="1"/>
    <col min="8" max="11" width="11.625" style="106" customWidth="1"/>
    <col min="12" max="12" width="24.25" style="106" customWidth="1"/>
    <col min="13" max="16384" width="9" style="106"/>
  </cols>
  <sheetData>
    <row r="1" spans="1:12" ht="13.5" customHeight="1"/>
    <row r="2" spans="1:12" s="137" customFormat="1" ht="13.5" customHeight="1">
      <c r="A2" s="57" t="s">
        <v>13</v>
      </c>
      <c r="E2" s="58"/>
      <c r="F2" s="58"/>
      <c r="G2" s="58"/>
      <c r="H2" s="57"/>
    </row>
    <row r="3" spans="1:12" s="137" customFormat="1" ht="10.5" customHeight="1">
      <c r="E3" s="58"/>
      <c r="F3" s="58"/>
      <c r="G3" s="58"/>
      <c r="H3" s="57"/>
    </row>
    <row r="4" spans="1:12" s="56" customFormat="1" ht="10.5" customHeight="1">
      <c r="A4" s="59" t="s">
        <v>113</v>
      </c>
      <c r="B4" s="59"/>
      <c r="C4" s="60"/>
      <c r="D4" s="60"/>
      <c r="E4" s="60"/>
      <c r="F4" s="58"/>
      <c r="G4" s="58"/>
      <c r="H4" s="60"/>
      <c r="I4" s="60"/>
      <c r="J4" s="60"/>
      <c r="K4" s="60"/>
      <c r="L4" s="60"/>
    </row>
    <row r="5" spans="1:12" s="56" customFormat="1" ht="10.5" customHeight="1">
      <c r="A5" s="60" t="s">
        <v>127</v>
      </c>
      <c r="B5" s="59"/>
      <c r="C5" s="60"/>
      <c r="D5" s="60"/>
      <c r="E5" s="60"/>
      <c r="F5" s="58"/>
      <c r="G5" s="58"/>
      <c r="H5" s="60"/>
      <c r="I5" s="60"/>
      <c r="J5" s="60"/>
      <c r="K5" s="60"/>
      <c r="L5" s="60"/>
    </row>
    <row r="6" spans="1:12" s="56" customFormat="1" ht="10.5" customHeight="1">
      <c r="A6" s="59" t="s">
        <v>115</v>
      </c>
      <c r="B6" s="59"/>
      <c r="C6" s="60"/>
      <c r="D6" s="60"/>
      <c r="E6" s="60"/>
      <c r="F6" s="58"/>
      <c r="G6" s="58"/>
      <c r="H6" s="60"/>
      <c r="I6" s="60"/>
      <c r="J6" s="60"/>
      <c r="K6" s="60"/>
      <c r="L6" s="60"/>
    </row>
    <row r="7" spans="1:12" s="56" customFormat="1" ht="10.5" customHeight="1">
      <c r="A7" s="60" t="s">
        <v>128</v>
      </c>
      <c r="B7" s="59"/>
      <c r="C7" s="60"/>
      <c r="D7" s="60"/>
      <c r="E7" s="60"/>
      <c r="F7" s="58"/>
      <c r="G7" s="58"/>
      <c r="H7" s="60"/>
      <c r="I7" s="60"/>
      <c r="J7" s="60"/>
      <c r="K7" s="60"/>
      <c r="L7" s="60"/>
    </row>
    <row r="8" spans="1:12" s="56" customFormat="1" ht="10.5" customHeight="1">
      <c r="A8" s="59" t="s">
        <v>117</v>
      </c>
      <c r="B8" s="59"/>
      <c r="C8" s="60"/>
      <c r="D8" s="60"/>
      <c r="E8" s="60"/>
      <c r="H8" s="60"/>
      <c r="I8" s="60"/>
      <c r="J8" s="60"/>
      <c r="K8" s="60"/>
      <c r="L8" s="60"/>
    </row>
    <row r="9" spans="1:12" ht="10.5" customHeight="1">
      <c r="E9" s="151"/>
      <c r="F9" s="151"/>
      <c r="G9" s="151"/>
      <c r="H9" s="152"/>
      <c r="I9" s="152"/>
    </row>
    <row r="10" spans="1:12" ht="10.5" customHeight="1">
      <c r="A10" s="107" t="s">
        <v>99</v>
      </c>
    </row>
    <row r="11" spans="1:12" ht="10.5" customHeight="1"/>
    <row r="12" spans="1:12" s="109" customFormat="1" ht="10.5" customHeight="1">
      <c r="A12" s="108" t="s">
        <v>23</v>
      </c>
      <c r="D12" s="108"/>
      <c r="E12" s="108"/>
      <c r="F12" s="108"/>
      <c r="G12" s="108"/>
      <c r="H12" s="108"/>
      <c r="I12" s="108"/>
      <c r="J12" s="108"/>
      <c r="L12" s="110" t="s">
        <v>12</v>
      </c>
    </row>
    <row r="13" spans="1:12" s="107" customFormat="1" ht="12" customHeight="1">
      <c r="A13" s="111"/>
      <c r="B13" s="217" t="s">
        <v>3</v>
      </c>
      <c r="C13" s="217" t="s">
        <v>4</v>
      </c>
      <c r="D13" s="220" t="s">
        <v>5</v>
      </c>
      <c r="E13" s="221"/>
      <c r="F13" s="221"/>
      <c r="G13" s="222"/>
      <c r="H13" s="221" t="s">
        <v>6</v>
      </c>
      <c r="I13" s="221"/>
      <c r="J13" s="221"/>
      <c r="K13" s="222"/>
      <c r="L13" s="111"/>
    </row>
    <row r="14" spans="1:12" s="107" customFormat="1" ht="12" customHeight="1">
      <c r="A14" s="150" t="s">
        <v>57</v>
      </c>
      <c r="B14" s="218"/>
      <c r="C14" s="218"/>
      <c r="D14" s="223" t="s">
        <v>7</v>
      </c>
      <c r="E14" s="224"/>
      <c r="F14" s="227" t="s">
        <v>8</v>
      </c>
      <c r="G14" s="224"/>
      <c r="H14" s="221" t="s">
        <v>9</v>
      </c>
      <c r="I14" s="221"/>
      <c r="J14" s="221"/>
      <c r="K14" s="222"/>
      <c r="L14" s="150" t="s">
        <v>57</v>
      </c>
    </row>
    <row r="15" spans="1:12" s="107" customFormat="1" ht="12" customHeight="1">
      <c r="A15" s="150" t="s">
        <v>56</v>
      </c>
      <c r="B15" s="218"/>
      <c r="C15" s="218"/>
      <c r="D15" s="225"/>
      <c r="E15" s="226"/>
      <c r="F15" s="228"/>
      <c r="G15" s="229"/>
      <c r="H15" s="221" t="s">
        <v>10</v>
      </c>
      <c r="I15" s="222"/>
      <c r="J15" s="220" t="s">
        <v>11</v>
      </c>
      <c r="K15" s="222"/>
      <c r="L15" s="150" t="s">
        <v>56</v>
      </c>
    </row>
    <row r="16" spans="1:12" s="109" customFormat="1" ht="12" customHeight="1">
      <c r="A16" s="114"/>
      <c r="B16" s="219"/>
      <c r="C16" s="219"/>
      <c r="D16" s="115" t="s">
        <v>3</v>
      </c>
      <c r="E16" s="115" t="s">
        <v>4</v>
      </c>
      <c r="F16" s="115" t="s">
        <v>3</v>
      </c>
      <c r="G16" s="115" t="s">
        <v>4</v>
      </c>
      <c r="H16" s="149" t="s">
        <v>3</v>
      </c>
      <c r="I16" s="115" t="s">
        <v>4</v>
      </c>
      <c r="J16" s="115" t="s">
        <v>3</v>
      </c>
      <c r="K16" s="115" t="s">
        <v>4</v>
      </c>
      <c r="L16" s="114"/>
    </row>
    <row r="17" spans="1:12" s="109" customFormat="1" ht="10.5" customHeight="1">
      <c r="A17" s="111"/>
      <c r="B17" s="116"/>
      <c r="C17" s="117"/>
      <c r="D17" s="117"/>
      <c r="E17" s="117"/>
      <c r="F17" s="117"/>
      <c r="G17" s="117"/>
      <c r="H17" s="117"/>
      <c r="I17" s="117"/>
      <c r="J17" s="117"/>
      <c r="K17" s="117"/>
      <c r="L17" s="116"/>
    </row>
    <row r="18" spans="1:12" s="107" customFormat="1" ht="10.5" customHeight="1">
      <c r="A18" s="118" t="s">
        <v>150</v>
      </c>
      <c r="B18" s="119">
        <v>45544</v>
      </c>
      <c r="C18" s="120">
        <v>175481</v>
      </c>
      <c r="D18" s="120">
        <v>44943</v>
      </c>
      <c r="E18" s="120">
        <v>172154</v>
      </c>
      <c r="F18" s="120">
        <v>601</v>
      </c>
      <c r="G18" s="120">
        <v>3327</v>
      </c>
      <c r="H18" s="120">
        <v>40645</v>
      </c>
      <c r="I18" s="120">
        <v>153236</v>
      </c>
      <c r="J18" s="120">
        <v>4899</v>
      </c>
      <c r="K18" s="121">
        <v>22245</v>
      </c>
      <c r="L18" s="122" t="s">
        <v>150</v>
      </c>
    </row>
    <row r="19" spans="1:12" s="107" customFormat="1" ht="10.5" customHeight="1">
      <c r="A19" s="123" t="s">
        <v>151</v>
      </c>
      <c r="B19" s="119">
        <v>45798</v>
      </c>
      <c r="C19" s="120">
        <v>176446</v>
      </c>
      <c r="D19" s="120">
        <v>45198</v>
      </c>
      <c r="E19" s="120">
        <v>173120</v>
      </c>
      <c r="F19" s="120">
        <v>600</v>
      </c>
      <c r="G19" s="120">
        <v>3326</v>
      </c>
      <c r="H19" s="120">
        <v>40891</v>
      </c>
      <c r="I19" s="120">
        <v>154180</v>
      </c>
      <c r="J19" s="120">
        <v>4907</v>
      </c>
      <c r="K19" s="121">
        <v>22266</v>
      </c>
      <c r="L19" s="123" t="s">
        <v>151</v>
      </c>
    </row>
    <row r="20" spans="1:12" s="107" customFormat="1" ht="10.5" customHeight="1">
      <c r="A20" s="123" t="s">
        <v>152</v>
      </c>
      <c r="B20" s="119">
        <v>46266.3</v>
      </c>
      <c r="C20" s="120">
        <v>178518.39999999999</v>
      </c>
      <c r="D20" s="120">
        <v>45665.999999999993</v>
      </c>
      <c r="E20" s="120">
        <v>175192</v>
      </c>
      <c r="F20" s="120">
        <v>600.30000000000007</v>
      </c>
      <c r="G20" s="120">
        <v>3326.3999999999996</v>
      </c>
      <c r="H20" s="120">
        <v>41358.899999999994</v>
      </c>
      <c r="I20" s="120">
        <v>156252.1</v>
      </c>
      <c r="J20" s="120">
        <v>4907.3999999999996</v>
      </c>
      <c r="K20" s="121">
        <v>22266.3</v>
      </c>
      <c r="L20" s="123" t="s">
        <v>152</v>
      </c>
    </row>
    <row r="21" spans="1:12" s="107" customFormat="1" ht="10.5" customHeight="1">
      <c r="A21" s="123" t="s">
        <v>153</v>
      </c>
      <c r="B21" s="119">
        <v>46405</v>
      </c>
      <c r="C21" s="120">
        <v>180164</v>
      </c>
      <c r="D21" s="120">
        <v>45804</v>
      </c>
      <c r="E21" s="120">
        <v>176837</v>
      </c>
      <c r="F21" s="120">
        <v>601</v>
      </c>
      <c r="G21" s="120">
        <v>3327</v>
      </c>
      <c r="H21" s="120">
        <v>41074</v>
      </c>
      <c r="I21" s="120">
        <v>155456</v>
      </c>
      <c r="J21" s="120">
        <v>5331</v>
      </c>
      <c r="K21" s="121">
        <v>24708</v>
      </c>
      <c r="L21" s="123" t="s">
        <v>153</v>
      </c>
    </row>
    <row r="22" spans="1:12" s="127" customFormat="1" ht="10.5" customHeight="1">
      <c r="A22" s="124" t="s">
        <v>154</v>
      </c>
      <c r="B22" s="153">
        <v>46405</v>
      </c>
      <c r="C22" s="154">
        <v>180164</v>
      </c>
      <c r="D22" s="154">
        <v>45804</v>
      </c>
      <c r="E22" s="154">
        <v>176837</v>
      </c>
      <c r="F22" s="154">
        <v>601</v>
      </c>
      <c r="G22" s="154">
        <v>3327</v>
      </c>
      <c r="H22" s="154">
        <v>41074</v>
      </c>
      <c r="I22" s="154">
        <v>155456</v>
      </c>
      <c r="J22" s="154">
        <v>5331</v>
      </c>
      <c r="K22" s="155">
        <v>24708</v>
      </c>
      <c r="L22" s="124" t="s">
        <v>154</v>
      </c>
    </row>
    <row r="23" spans="1:12" s="107" customFormat="1" ht="10.5" customHeight="1">
      <c r="A23" s="117"/>
      <c r="B23" s="119"/>
      <c r="C23" s="120"/>
      <c r="D23" s="120"/>
      <c r="E23" s="120"/>
      <c r="F23" s="120"/>
      <c r="G23" s="120"/>
      <c r="H23" s="120"/>
      <c r="I23" s="120"/>
      <c r="J23" s="120"/>
      <c r="K23" s="121"/>
      <c r="L23" s="117"/>
    </row>
    <row r="24" spans="1:12" s="107" customFormat="1" ht="10.5" customHeight="1">
      <c r="A24" s="136" t="s">
        <v>17</v>
      </c>
      <c r="B24" s="129">
        <v>18869</v>
      </c>
      <c r="C24" s="129">
        <v>61589</v>
      </c>
      <c r="D24" s="129">
        <v>18797</v>
      </c>
      <c r="E24" s="129">
        <v>61374</v>
      </c>
      <c r="F24" s="129">
        <v>72</v>
      </c>
      <c r="G24" s="129">
        <v>215</v>
      </c>
      <c r="H24" s="129">
        <v>18816</v>
      </c>
      <c r="I24" s="129">
        <v>61429</v>
      </c>
      <c r="J24" s="129">
        <v>53</v>
      </c>
      <c r="K24" s="129">
        <v>160</v>
      </c>
      <c r="L24" s="156" t="s">
        <v>17</v>
      </c>
    </row>
    <row r="25" spans="1:12" s="107" customFormat="1" ht="10.5" customHeight="1">
      <c r="A25" s="136" t="s">
        <v>18</v>
      </c>
      <c r="B25" s="129">
        <v>20848</v>
      </c>
      <c r="C25" s="129">
        <v>90441</v>
      </c>
      <c r="D25" s="129">
        <v>20349</v>
      </c>
      <c r="E25" s="129">
        <v>87403</v>
      </c>
      <c r="F25" s="129">
        <v>499</v>
      </c>
      <c r="G25" s="129">
        <v>3038</v>
      </c>
      <c r="H25" s="129">
        <v>17646</v>
      </c>
      <c r="I25" s="129">
        <v>74599</v>
      </c>
      <c r="J25" s="129">
        <v>3202</v>
      </c>
      <c r="K25" s="129">
        <v>15842</v>
      </c>
      <c r="L25" s="156" t="s">
        <v>18</v>
      </c>
    </row>
    <row r="26" spans="1:12" s="109" customFormat="1" ht="10.5" customHeight="1">
      <c r="A26" s="136" t="s">
        <v>19</v>
      </c>
      <c r="B26" s="129">
        <v>6688</v>
      </c>
      <c r="C26" s="129">
        <v>28134</v>
      </c>
      <c r="D26" s="129">
        <v>6658</v>
      </c>
      <c r="E26" s="129">
        <v>28060</v>
      </c>
      <c r="F26" s="129">
        <v>30</v>
      </c>
      <c r="G26" s="129">
        <v>74</v>
      </c>
      <c r="H26" s="129">
        <v>4612</v>
      </c>
      <c r="I26" s="129">
        <v>19428</v>
      </c>
      <c r="J26" s="129">
        <v>2076</v>
      </c>
      <c r="K26" s="129">
        <v>8706</v>
      </c>
      <c r="L26" s="156" t="s">
        <v>19</v>
      </c>
    </row>
    <row r="27" spans="1:12" s="109" customFormat="1" ht="10.5" customHeight="1">
      <c r="A27" s="132"/>
      <c r="B27" s="133"/>
      <c r="C27" s="133"/>
      <c r="D27" s="133"/>
      <c r="E27" s="133"/>
      <c r="F27" s="108"/>
      <c r="G27" s="108"/>
      <c r="H27" s="133"/>
      <c r="I27" s="133"/>
      <c r="J27" s="108"/>
      <c r="K27" s="134"/>
      <c r="L27" s="135"/>
    </row>
    <row r="28" spans="1:12" s="107" customFormat="1" ht="10.5" customHeight="1">
      <c r="A28" s="107" t="s">
        <v>121</v>
      </c>
    </row>
    <row r="29" spans="1:12" ht="10.5" customHeight="1">
      <c r="A29" s="109" t="s">
        <v>92</v>
      </c>
    </row>
    <row r="30" spans="1:12" ht="10.5" customHeight="1">
      <c r="A30" s="107"/>
    </row>
    <row r="31" spans="1:12" ht="10.5" customHeight="1"/>
    <row r="32" spans="1:12" ht="10.5" customHeight="1"/>
    <row r="33" ht="10.5" customHeight="1"/>
    <row r="34" ht="10.5" customHeight="1"/>
    <row r="35" ht="10.5" customHeight="1"/>
    <row r="36" ht="10.5" customHeight="1"/>
    <row r="37" ht="10.5" customHeight="1"/>
    <row r="38" ht="10.5" customHeight="1"/>
  </sheetData>
  <mergeCells count="9">
    <mergeCell ref="B13:B16"/>
    <mergeCell ref="C13:C16"/>
    <mergeCell ref="D13:G13"/>
    <mergeCell ref="H13:K13"/>
    <mergeCell ref="D14:E15"/>
    <mergeCell ref="F14:G15"/>
    <mergeCell ref="H14:K14"/>
    <mergeCell ref="H15:I15"/>
    <mergeCell ref="J15:K15"/>
  </mergeCells>
  <phoneticPr fontId="1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workbookViewId="0"/>
  </sheetViews>
  <sheetFormatPr defaultRowHeight="13.5"/>
  <cols>
    <col min="1" max="1" width="23.75" style="137" customWidth="1"/>
    <col min="2" max="3" width="11" style="137" customWidth="1"/>
    <col min="4" max="7" width="10.875" style="137" customWidth="1"/>
    <col min="8" max="11" width="16.25" style="137" customWidth="1"/>
    <col min="12" max="12" width="24.25" style="137" customWidth="1"/>
    <col min="13" max="16384" width="9" style="137"/>
  </cols>
  <sheetData>
    <row r="1" spans="1:15" ht="13.5" customHeight="1"/>
    <row r="2" spans="1:15" ht="13.5" customHeight="1">
      <c r="A2" s="57" t="s">
        <v>13</v>
      </c>
      <c r="E2" s="58"/>
      <c r="F2" s="58"/>
      <c r="G2" s="58"/>
      <c r="H2" s="57"/>
      <c r="I2" s="57"/>
    </row>
    <row r="3" spans="1:15" ht="10.5" customHeight="1">
      <c r="E3" s="58"/>
      <c r="F3" s="58"/>
      <c r="G3" s="58"/>
      <c r="H3" s="57"/>
      <c r="I3" s="57"/>
    </row>
    <row r="4" spans="1:15" s="56" customFormat="1" ht="10.5" customHeight="1">
      <c r="A4" s="59" t="s">
        <v>113</v>
      </c>
      <c r="B4" s="59"/>
      <c r="C4" s="60"/>
      <c r="D4" s="60"/>
      <c r="E4" s="60"/>
      <c r="F4" s="58"/>
      <c r="G4" s="58"/>
      <c r="H4" s="60"/>
      <c r="I4" s="60"/>
      <c r="J4" s="60"/>
      <c r="K4" s="60"/>
      <c r="L4" s="60"/>
      <c r="M4" s="60"/>
      <c r="N4" s="60"/>
      <c r="O4" s="60"/>
    </row>
    <row r="5" spans="1:15" s="56" customFormat="1" ht="10.5" customHeight="1">
      <c r="A5" s="60" t="s">
        <v>127</v>
      </c>
      <c r="B5" s="59"/>
      <c r="C5" s="60"/>
      <c r="D5" s="60"/>
      <c r="E5" s="60"/>
      <c r="F5" s="58"/>
      <c r="G5" s="58"/>
      <c r="H5" s="60"/>
      <c r="I5" s="60"/>
      <c r="J5" s="60"/>
      <c r="K5" s="60"/>
      <c r="L5" s="60"/>
      <c r="M5" s="60"/>
      <c r="N5" s="60"/>
      <c r="O5" s="60"/>
    </row>
    <row r="6" spans="1:15" s="56" customFormat="1" ht="10.5" customHeight="1">
      <c r="A6" s="59" t="s">
        <v>115</v>
      </c>
      <c r="B6" s="59"/>
      <c r="C6" s="60"/>
      <c r="D6" s="60"/>
      <c r="E6" s="60"/>
      <c r="F6" s="58"/>
      <c r="G6" s="58"/>
      <c r="H6" s="60"/>
      <c r="I6" s="60"/>
      <c r="J6" s="60"/>
      <c r="K6" s="60"/>
      <c r="L6" s="60"/>
      <c r="M6" s="60"/>
      <c r="N6" s="60"/>
      <c r="O6" s="60"/>
    </row>
    <row r="7" spans="1:15" s="56" customFormat="1" ht="10.5" customHeight="1">
      <c r="A7" s="60" t="s">
        <v>128</v>
      </c>
      <c r="B7" s="59"/>
      <c r="C7" s="60"/>
      <c r="D7" s="60"/>
      <c r="E7" s="60"/>
      <c r="F7" s="58"/>
      <c r="G7" s="58"/>
      <c r="H7" s="60"/>
      <c r="I7" s="60"/>
      <c r="J7" s="60"/>
      <c r="K7" s="60"/>
      <c r="L7" s="60"/>
      <c r="M7" s="60"/>
      <c r="N7" s="60"/>
      <c r="O7" s="60"/>
    </row>
    <row r="8" spans="1:15" s="56" customFormat="1" ht="10.5" customHeight="1">
      <c r="A8" s="59" t="s">
        <v>117</v>
      </c>
      <c r="B8" s="59"/>
      <c r="C8" s="60"/>
      <c r="D8" s="60"/>
      <c r="E8" s="60"/>
      <c r="H8" s="60"/>
      <c r="I8" s="60"/>
      <c r="J8" s="60"/>
      <c r="K8" s="60"/>
      <c r="L8" s="60"/>
      <c r="M8" s="60"/>
      <c r="N8" s="60"/>
      <c r="O8" s="60"/>
    </row>
    <row r="9" spans="1:15" ht="10.5" customHeight="1"/>
    <row r="10" spans="1:15" s="60" customFormat="1" ht="10.5" customHeight="1">
      <c r="A10" s="62" t="s">
        <v>23</v>
      </c>
      <c r="D10" s="62"/>
      <c r="E10" s="62"/>
      <c r="F10" s="62"/>
      <c r="G10" s="62"/>
      <c r="H10" s="62"/>
      <c r="I10" s="62"/>
      <c r="J10" s="62"/>
      <c r="L10" s="63" t="s">
        <v>12</v>
      </c>
    </row>
    <row r="11" spans="1:15" s="66" customFormat="1" ht="12" customHeight="1">
      <c r="A11" s="64"/>
      <c r="B11" s="230" t="s">
        <v>3</v>
      </c>
      <c r="C11" s="230" t="s">
        <v>4</v>
      </c>
      <c r="D11" s="233" t="s">
        <v>5</v>
      </c>
      <c r="E11" s="234"/>
      <c r="F11" s="234"/>
      <c r="G11" s="235"/>
      <c r="H11" s="234" t="s">
        <v>6</v>
      </c>
      <c r="I11" s="234"/>
      <c r="J11" s="234"/>
      <c r="K11" s="235"/>
      <c r="L11" s="64"/>
    </row>
    <row r="12" spans="1:15" s="66" customFormat="1" ht="12" customHeight="1">
      <c r="A12" s="67" t="s">
        <v>57</v>
      </c>
      <c r="B12" s="231"/>
      <c r="C12" s="231"/>
      <c r="D12" s="236" t="s">
        <v>7</v>
      </c>
      <c r="E12" s="237"/>
      <c r="F12" s="240" t="s">
        <v>8</v>
      </c>
      <c r="G12" s="237"/>
      <c r="H12" s="234" t="s">
        <v>9</v>
      </c>
      <c r="I12" s="234"/>
      <c r="J12" s="234"/>
      <c r="K12" s="235"/>
      <c r="L12" s="67" t="s">
        <v>57</v>
      </c>
    </row>
    <row r="13" spans="1:15" s="66" customFormat="1" ht="12" customHeight="1">
      <c r="A13" s="67" t="s">
        <v>56</v>
      </c>
      <c r="B13" s="231"/>
      <c r="C13" s="231"/>
      <c r="D13" s="238"/>
      <c r="E13" s="239"/>
      <c r="F13" s="241"/>
      <c r="G13" s="242"/>
      <c r="H13" s="234" t="s">
        <v>10</v>
      </c>
      <c r="I13" s="235"/>
      <c r="J13" s="233" t="s">
        <v>11</v>
      </c>
      <c r="K13" s="235"/>
      <c r="L13" s="67" t="s">
        <v>56</v>
      </c>
    </row>
    <row r="14" spans="1:15" s="60" customFormat="1" ht="12" customHeight="1">
      <c r="A14" s="68"/>
      <c r="B14" s="232"/>
      <c r="C14" s="232"/>
      <c r="D14" s="69" t="s">
        <v>3</v>
      </c>
      <c r="E14" s="69" t="s">
        <v>4</v>
      </c>
      <c r="F14" s="69" t="s">
        <v>3</v>
      </c>
      <c r="G14" s="69" t="s">
        <v>4</v>
      </c>
      <c r="H14" s="65" t="s">
        <v>3</v>
      </c>
      <c r="I14" s="69" t="s">
        <v>4</v>
      </c>
      <c r="J14" s="69" t="s">
        <v>3</v>
      </c>
      <c r="K14" s="69" t="s">
        <v>4</v>
      </c>
      <c r="L14" s="68"/>
    </row>
    <row r="15" spans="1:15" s="60" customFormat="1" ht="10.5" customHeight="1">
      <c r="A15" s="64"/>
      <c r="B15" s="70"/>
      <c r="C15" s="71"/>
      <c r="D15" s="71"/>
      <c r="E15" s="71"/>
      <c r="F15" s="71"/>
      <c r="G15" s="71"/>
      <c r="H15" s="71"/>
      <c r="I15" s="71"/>
      <c r="J15" s="71"/>
      <c r="K15" s="71"/>
      <c r="L15" s="70"/>
    </row>
    <row r="16" spans="1:15" s="66" customFormat="1" ht="10.5" customHeight="1">
      <c r="A16" s="98" t="s">
        <v>146</v>
      </c>
      <c r="B16" s="73">
        <v>45544</v>
      </c>
      <c r="C16" s="74">
        <v>175481</v>
      </c>
      <c r="D16" s="74">
        <v>44943</v>
      </c>
      <c r="E16" s="74">
        <v>172154</v>
      </c>
      <c r="F16" s="74">
        <v>601</v>
      </c>
      <c r="G16" s="74">
        <v>3327</v>
      </c>
      <c r="H16" s="74">
        <v>40645</v>
      </c>
      <c r="I16" s="74">
        <v>153236</v>
      </c>
      <c r="J16" s="74">
        <v>4899</v>
      </c>
      <c r="K16" s="84">
        <v>22245</v>
      </c>
      <c r="L16" s="138" t="s">
        <v>146</v>
      </c>
    </row>
    <row r="17" spans="1:12" s="66" customFormat="1" ht="10.5" customHeight="1">
      <c r="A17" s="102" t="s">
        <v>138</v>
      </c>
      <c r="B17" s="73">
        <v>45544</v>
      </c>
      <c r="C17" s="74">
        <v>175481</v>
      </c>
      <c r="D17" s="74">
        <v>44943</v>
      </c>
      <c r="E17" s="74">
        <v>172154</v>
      </c>
      <c r="F17" s="74">
        <v>601</v>
      </c>
      <c r="G17" s="74">
        <v>3327</v>
      </c>
      <c r="H17" s="74">
        <v>40645</v>
      </c>
      <c r="I17" s="74">
        <v>153236</v>
      </c>
      <c r="J17" s="74">
        <v>4899</v>
      </c>
      <c r="K17" s="84">
        <v>22245</v>
      </c>
      <c r="L17" s="102" t="s">
        <v>138</v>
      </c>
    </row>
    <row r="18" spans="1:12" s="66" customFormat="1" ht="10.5" customHeight="1">
      <c r="A18" s="102" t="s">
        <v>147</v>
      </c>
      <c r="B18" s="73">
        <v>45798</v>
      </c>
      <c r="C18" s="74">
        <v>176446</v>
      </c>
      <c r="D18" s="74">
        <v>45198</v>
      </c>
      <c r="E18" s="74">
        <v>173120</v>
      </c>
      <c r="F18" s="74">
        <v>600</v>
      </c>
      <c r="G18" s="74">
        <v>3326</v>
      </c>
      <c r="H18" s="74">
        <v>40891</v>
      </c>
      <c r="I18" s="74">
        <v>154180</v>
      </c>
      <c r="J18" s="74">
        <v>4907</v>
      </c>
      <c r="K18" s="84">
        <v>22266</v>
      </c>
      <c r="L18" s="102" t="s">
        <v>147</v>
      </c>
    </row>
    <row r="19" spans="1:12" s="66" customFormat="1" ht="10.5" customHeight="1">
      <c r="A19" s="102" t="s">
        <v>148</v>
      </c>
      <c r="B19" s="73">
        <v>46266.3</v>
      </c>
      <c r="C19" s="74">
        <v>178518.39999999999</v>
      </c>
      <c r="D19" s="74">
        <v>45665.999999999993</v>
      </c>
      <c r="E19" s="74">
        <v>175192</v>
      </c>
      <c r="F19" s="74">
        <v>600.30000000000007</v>
      </c>
      <c r="G19" s="74">
        <v>3326.3999999999996</v>
      </c>
      <c r="H19" s="74">
        <v>41358.899999999994</v>
      </c>
      <c r="I19" s="74">
        <v>156252.1</v>
      </c>
      <c r="J19" s="74">
        <v>4907.3999999999996</v>
      </c>
      <c r="K19" s="84">
        <v>22266.3</v>
      </c>
      <c r="L19" s="102" t="s">
        <v>148</v>
      </c>
    </row>
    <row r="20" spans="1:12" s="83" customFormat="1" ht="10.5" customHeight="1">
      <c r="A20" s="103" t="s">
        <v>149</v>
      </c>
      <c r="B20" s="146">
        <v>46405</v>
      </c>
      <c r="C20" s="147">
        <v>180164</v>
      </c>
      <c r="D20" s="147">
        <v>45804</v>
      </c>
      <c r="E20" s="147">
        <v>176837</v>
      </c>
      <c r="F20" s="147">
        <v>601</v>
      </c>
      <c r="G20" s="147">
        <v>3327</v>
      </c>
      <c r="H20" s="147">
        <v>41074</v>
      </c>
      <c r="I20" s="147">
        <v>155456</v>
      </c>
      <c r="J20" s="147">
        <v>5331</v>
      </c>
      <c r="K20" s="148">
        <v>24708</v>
      </c>
      <c r="L20" s="103" t="s">
        <v>149</v>
      </c>
    </row>
    <row r="21" spans="1:12" s="66" customFormat="1" ht="10.5" customHeight="1">
      <c r="A21" s="71"/>
      <c r="B21" s="73"/>
      <c r="C21" s="74"/>
      <c r="D21" s="74"/>
      <c r="E21" s="74"/>
      <c r="F21" s="74"/>
      <c r="G21" s="74"/>
      <c r="H21" s="74"/>
      <c r="I21" s="74"/>
      <c r="J21" s="74"/>
      <c r="K21" s="84"/>
      <c r="L21" s="71"/>
    </row>
    <row r="22" spans="1:12" s="66" customFormat="1" ht="10.5" customHeight="1">
      <c r="A22" s="141" t="s">
        <v>17</v>
      </c>
      <c r="B22" s="87">
        <v>18869</v>
      </c>
      <c r="C22" s="87">
        <v>61589</v>
      </c>
      <c r="D22" s="87">
        <v>18797</v>
      </c>
      <c r="E22" s="87">
        <v>61374</v>
      </c>
      <c r="F22" s="87">
        <v>72</v>
      </c>
      <c r="G22" s="87">
        <v>215</v>
      </c>
      <c r="H22" s="87">
        <v>18816</v>
      </c>
      <c r="I22" s="87">
        <v>61429</v>
      </c>
      <c r="J22" s="87">
        <v>53</v>
      </c>
      <c r="K22" s="87">
        <v>160</v>
      </c>
      <c r="L22" s="142" t="s">
        <v>17</v>
      </c>
    </row>
    <row r="23" spans="1:12" s="66" customFormat="1" ht="10.5" customHeight="1">
      <c r="A23" s="141" t="s">
        <v>18</v>
      </c>
      <c r="B23" s="87">
        <v>20848</v>
      </c>
      <c r="C23" s="87">
        <v>90441</v>
      </c>
      <c r="D23" s="87">
        <v>20349</v>
      </c>
      <c r="E23" s="87">
        <v>87403</v>
      </c>
      <c r="F23" s="87">
        <v>499</v>
      </c>
      <c r="G23" s="87">
        <v>3038</v>
      </c>
      <c r="H23" s="87">
        <v>17646</v>
      </c>
      <c r="I23" s="87">
        <v>74599</v>
      </c>
      <c r="J23" s="87">
        <v>3202</v>
      </c>
      <c r="K23" s="87">
        <v>15842</v>
      </c>
      <c r="L23" s="142" t="s">
        <v>18</v>
      </c>
    </row>
    <row r="24" spans="1:12" s="60" customFormat="1" ht="10.5" customHeight="1">
      <c r="A24" s="141" t="s">
        <v>19</v>
      </c>
      <c r="B24" s="87">
        <v>6688</v>
      </c>
      <c r="C24" s="87">
        <v>28134</v>
      </c>
      <c r="D24" s="87">
        <v>6658</v>
      </c>
      <c r="E24" s="87">
        <v>28060</v>
      </c>
      <c r="F24" s="87">
        <v>30</v>
      </c>
      <c r="G24" s="87">
        <v>74</v>
      </c>
      <c r="H24" s="87">
        <v>4612</v>
      </c>
      <c r="I24" s="87">
        <v>19428</v>
      </c>
      <c r="J24" s="87">
        <v>2076</v>
      </c>
      <c r="K24" s="87">
        <v>8706</v>
      </c>
      <c r="L24" s="142" t="s">
        <v>19</v>
      </c>
    </row>
    <row r="25" spans="1:12" s="60" customFormat="1" ht="10.5" customHeight="1">
      <c r="A25" s="90"/>
      <c r="B25" s="91"/>
      <c r="C25" s="91"/>
      <c r="D25" s="91"/>
      <c r="E25" s="91"/>
      <c r="F25" s="62"/>
      <c r="G25" s="62"/>
      <c r="H25" s="91"/>
      <c r="I25" s="91"/>
      <c r="J25" s="62"/>
      <c r="K25" s="92"/>
      <c r="L25" s="93"/>
    </row>
    <row r="26" spans="1:12" s="66" customFormat="1" ht="10.5" customHeight="1">
      <c r="A26" s="66" t="s">
        <v>121</v>
      </c>
    </row>
    <row r="27" spans="1:12" ht="10.5" customHeight="1">
      <c r="A27" s="60" t="s">
        <v>92</v>
      </c>
    </row>
    <row r="28" spans="1:12" ht="10.5" customHeight="1">
      <c r="A28" s="66"/>
    </row>
    <row r="29" spans="1:12" ht="10.5" customHeight="1">
      <c r="B29" s="143"/>
      <c r="C29" s="144"/>
    </row>
    <row r="30" spans="1:12" ht="10.5" customHeight="1">
      <c r="C30" s="145"/>
    </row>
    <row r="31" spans="1:12" ht="10.5" customHeight="1"/>
    <row r="32" spans="1:12" ht="10.5" customHeight="1"/>
    <row r="33" ht="10.5" customHeight="1"/>
    <row r="34" ht="10.5" customHeight="1"/>
    <row r="35" ht="10.5" customHeight="1"/>
    <row r="36" ht="10.5" customHeight="1"/>
    <row r="37" ht="10.5" customHeight="1"/>
    <row r="38" ht="10.5" customHeight="1"/>
    <row r="39" ht="10.5" customHeight="1"/>
  </sheetData>
  <mergeCells count="9">
    <mergeCell ref="B11:B14"/>
    <mergeCell ref="C11:C14"/>
    <mergeCell ref="D11:G11"/>
    <mergeCell ref="H11:K11"/>
    <mergeCell ref="D12:E13"/>
    <mergeCell ref="F12:G13"/>
    <mergeCell ref="H12:K12"/>
    <mergeCell ref="H13:I13"/>
    <mergeCell ref="J13:K13"/>
  </mergeCells>
  <phoneticPr fontId="1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heetViews>
  <sheetFormatPr defaultRowHeight="13.5"/>
  <cols>
    <col min="1" max="1" width="23.75" style="137" customWidth="1"/>
    <col min="2" max="3" width="11" style="137" customWidth="1"/>
    <col min="4" max="7" width="10.875" style="137" customWidth="1"/>
    <col min="8" max="11" width="16.25" style="137" customWidth="1"/>
    <col min="12" max="12" width="24.25" style="137" customWidth="1"/>
    <col min="13" max="16384" width="9" style="137"/>
  </cols>
  <sheetData>
    <row r="1" spans="1:16" ht="13.5" customHeight="1"/>
    <row r="2" spans="1:16" s="56" customFormat="1" ht="13.5" customHeight="1">
      <c r="A2" s="57" t="s">
        <v>13</v>
      </c>
      <c r="E2" s="58"/>
      <c r="F2" s="58"/>
      <c r="H2" s="57"/>
    </row>
    <row r="3" spans="1:16" ht="10.5" customHeight="1">
      <c r="E3" s="58"/>
      <c r="F3" s="58"/>
      <c r="G3" s="58"/>
      <c r="H3" s="57"/>
      <c r="I3" s="57"/>
    </row>
    <row r="4" spans="1:16" s="56" customFormat="1" ht="10.5" customHeight="1">
      <c r="A4" s="59" t="s">
        <v>113</v>
      </c>
      <c r="B4" s="59"/>
      <c r="C4" s="60"/>
      <c r="D4" s="60"/>
      <c r="E4" s="60"/>
      <c r="F4" s="58"/>
      <c r="G4" s="58"/>
      <c r="H4" s="60"/>
      <c r="I4" s="60"/>
      <c r="J4" s="60"/>
      <c r="K4" s="60"/>
      <c r="L4" s="60"/>
      <c r="M4" s="60"/>
      <c r="N4" s="60"/>
      <c r="O4" s="60"/>
    </row>
    <row r="5" spans="1:16" s="56" customFormat="1" ht="10.5" customHeight="1">
      <c r="A5" s="60" t="s">
        <v>127</v>
      </c>
      <c r="B5" s="59"/>
      <c r="C5" s="60"/>
      <c r="D5" s="60"/>
      <c r="E5" s="60"/>
      <c r="F5" s="58"/>
      <c r="G5" s="58"/>
      <c r="H5" s="60"/>
      <c r="I5" s="60"/>
      <c r="J5" s="60"/>
      <c r="K5" s="60"/>
      <c r="L5" s="60"/>
      <c r="M5" s="60"/>
      <c r="N5" s="60"/>
      <c r="O5" s="60"/>
    </row>
    <row r="6" spans="1:16" s="56" customFormat="1" ht="10.5" customHeight="1">
      <c r="A6" s="59" t="s">
        <v>115</v>
      </c>
      <c r="B6" s="59"/>
      <c r="C6" s="60"/>
      <c r="D6" s="60"/>
      <c r="E6" s="60"/>
      <c r="F6" s="58"/>
      <c r="G6" s="58"/>
      <c r="H6" s="60"/>
      <c r="I6" s="60"/>
      <c r="J6" s="60"/>
      <c r="K6" s="60"/>
      <c r="L6" s="60"/>
      <c r="M6" s="60"/>
      <c r="N6" s="60"/>
      <c r="O6" s="60"/>
    </row>
    <row r="7" spans="1:16" s="56" customFormat="1" ht="10.5" customHeight="1">
      <c r="A7" s="60" t="s">
        <v>128</v>
      </c>
      <c r="B7" s="59"/>
      <c r="C7" s="60"/>
      <c r="D7" s="60"/>
      <c r="E7" s="60"/>
      <c r="F7" s="58"/>
      <c r="G7" s="58"/>
      <c r="H7" s="60"/>
      <c r="I7" s="60"/>
      <c r="J7" s="60"/>
      <c r="K7" s="60"/>
      <c r="L7" s="60"/>
      <c r="M7" s="60"/>
      <c r="N7" s="60"/>
      <c r="O7" s="60"/>
    </row>
    <row r="8" spans="1:16" s="56" customFormat="1" ht="10.5" customHeight="1">
      <c r="A8" s="59" t="s">
        <v>117</v>
      </c>
      <c r="B8" s="59"/>
      <c r="C8" s="60"/>
      <c r="D8" s="60"/>
      <c r="E8" s="60"/>
      <c r="H8" s="60"/>
      <c r="I8" s="60"/>
      <c r="J8" s="60"/>
      <c r="K8" s="60"/>
      <c r="L8" s="60"/>
      <c r="M8" s="60"/>
      <c r="N8" s="60"/>
      <c r="O8" s="60"/>
    </row>
    <row r="9" spans="1:16" ht="10.5" customHeight="1"/>
    <row r="10" spans="1:16" s="60" customFormat="1" ht="10.5" customHeight="1">
      <c r="A10" s="62" t="s">
        <v>140</v>
      </c>
      <c r="D10" s="62"/>
      <c r="E10" s="62"/>
      <c r="F10" s="62"/>
      <c r="G10" s="62"/>
      <c r="H10" s="62"/>
      <c r="I10" s="62"/>
      <c r="J10" s="62"/>
      <c r="L10" s="63" t="s">
        <v>12</v>
      </c>
    </row>
    <row r="11" spans="1:16" s="66" customFormat="1" ht="12" customHeight="1">
      <c r="A11" s="64"/>
      <c r="B11" s="230" t="s">
        <v>3</v>
      </c>
      <c r="C11" s="230" t="s">
        <v>4</v>
      </c>
      <c r="D11" s="233" t="s">
        <v>5</v>
      </c>
      <c r="E11" s="234"/>
      <c r="F11" s="234"/>
      <c r="G11" s="235"/>
      <c r="H11" s="234" t="s">
        <v>6</v>
      </c>
      <c r="I11" s="234"/>
      <c r="J11" s="234"/>
      <c r="K11" s="235"/>
      <c r="L11" s="64"/>
    </row>
    <row r="12" spans="1:16" s="66" customFormat="1" ht="12" customHeight="1">
      <c r="A12" s="67" t="s">
        <v>57</v>
      </c>
      <c r="B12" s="231"/>
      <c r="C12" s="231"/>
      <c r="D12" s="236" t="s">
        <v>7</v>
      </c>
      <c r="E12" s="237"/>
      <c r="F12" s="240" t="s">
        <v>8</v>
      </c>
      <c r="G12" s="237"/>
      <c r="H12" s="234" t="s">
        <v>9</v>
      </c>
      <c r="I12" s="234"/>
      <c r="J12" s="234"/>
      <c r="K12" s="235"/>
      <c r="L12" s="67" t="s">
        <v>57</v>
      </c>
    </row>
    <row r="13" spans="1:16" s="66" customFormat="1" ht="12" customHeight="1">
      <c r="A13" s="67" t="s">
        <v>56</v>
      </c>
      <c r="B13" s="231"/>
      <c r="C13" s="231"/>
      <c r="D13" s="238"/>
      <c r="E13" s="239"/>
      <c r="F13" s="241"/>
      <c r="G13" s="242"/>
      <c r="H13" s="234" t="s">
        <v>10</v>
      </c>
      <c r="I13" s="235"/>
      <c r="J13" s="233" t="s">
        <v>11</v>
      </c>
      <c r="K13" s="235"/>
      <c r="L13" s="67" t="s">
        <v>56</v>
      </c>
    </row>
    <row r="14" spans="1:16" s="60" customFormat="1" ht="12" customHeight="1">
      <c r="A14" s="68"/>
      <c r="B14" s="232"/>
      <c r="C14" s="232"/>
      <c r="D14" s="69" t="s">
        <v>3</v>
      </c>
      <c r="E14" s="69" t="s">
        <v>4</v>
      </c>
      <c r="F14" s="69" t="s">
        <v>3</v>
      </c>
      <c r="G14" s="69" t="s">
        <v>4</v>
      </c>
      <c r="H14" s="65" t="s">
        <v>3</v>
      </c>
      <c r="I14" s="69" t="s">
        <v>4</v>
      </c>
      <c r="J14" s="69" t="s">
        <v>3</v>
      </c>
      <c r="K14" s="69" t="s">
        <v>4</v>
      </c>
      <c r="L14" s="68"/>
    </row>
    <row r="15" spans="1:16" s="60" customFormat="1" ht="10.5" customHeight="1">
      <c r="A15" s="64"/>
      <c r="B15" s="70"/>
      <c r="C15" s="71"/>
      <c r="D15" s="71"/>
      <c r="E15" s="71"/>
      <c r="F15" s="71"/>
      <c r="G15" s="71"/>
      <c r="H15" s="71"/>
      <c r="I15" s="71"/>
      <c r="J15" s="71"/>
      <c r="K15" s="71"/>
      <c r="L15" s="70"/>
    </row>
    <row r="16" spans="1:16" s="66" customFormat="1" ht="10.5" customHeight="1">
      <c r="A16" s="98" t="s">
        <v>141</v>
      </c>
      <c r="B16" s="73">
        <v>45379</v>
      </c>
      <c r="C16" s="74">
        <v>174908</v>
      </c>
      <c r="D16" s="74">
        <v>44778</v>
      </c>
      <c r="E16" s="74">
        <v>171581</v>
      </c>
      <c r="F16" s="74">
        <v>601</v>
      </c>
      <c r="G16" s="74">
        <v>3327</v>
      </c>
      <c r="H16" s="74">
        <v>40523</v>
      </c>
      <c r="I16" s="74">
        <v>152759</v>
      </c>
      <c r="J16" s="74">
        <v>4856</v>
      </c>
      <c r="K16" s="84">
        <v>22149</v>
      </c>
      <c r="L16" s="138" t="s">
        <v>141</v>
      </c>
      <c r="M16" s="139"/>
      <c r="N16" s="139"/>
      <c r="O16" s="139"/>
      <c r="P16" s="139"/>
    </row>
    <row r="17" spans="1:16" s="66" customFormat="1" ht="10.5" customHeight="1">
      <c r="A17" s="102" t="s">
        <v>142</v>
      </c>
      <c r="B17" s="73">
        <v>45544</v>
      </c>
      <c r="C17" s="74">
        <v>175481</v>
      </c>
      <c r="D17" s="74">
        <v>44943</v>
      </c>
      <c r="E17" s="74">
        <v>172154</v>
      </c>
      <c r="F17" s="74">
        <v>601</v>
      </c>
      <c r="G17" s="74">
        <v>3327</v>
      </c>
      <c r="H17" s="74">
        <v>40645</v>
      </c>
      <c r="I17" s="74">
        <v>153236</v>
      </c>
      <c r="J17" s="74">
        <v>4899</v>
      </c>
      <c r="K17" s="84">
        <v>22245</v>
      </c>
      <c r="L17" s="102" t="s">
        <v>142</v>
      </c>
      <c r="M17" s="139"/>
      <c r="N17" s="139"/>
      <c r="O17" s="139"/>
      <c r="P17" s="139"/>
    </row>
    <row r="18" spans="1:16" s="66" customFormat="1" ht="10.5" customHeight="1">
      <c r="A18" s="102" t="s">
        <v>143</v>
      </c>
      <c r="B18" s="73">
        <v>45544</v>
      </c>
      <c r="C18" s="74">
        <v>175481</v>
      </c>
      <c r="D18" s="74">
        <v>44943</v>
      </c>
      <c r="E18" s="74">
        <v>172154</v>
      </c>
      <c r="F18" s="74">
        <v>601</v>
      </c>
      <c r="G18" s="74">
        <v>3327</v>
      </c>
      <c r="H18" s="74">
        <v>40645</v>
      </c>
      <c r="I18" s="74">
        <v>153236</v>
      </c>
      <c r="J18" s="74">
        <v>4899</v>
      </c>
      <c r="K18" s="84">
        <v>22245</v>
      </c>
      <c r="L18" s="102" t="s">
        <v>143</v>
      </c>
      <c r="M18" s="139"/>
      <c r="N18" s="139"/>
      <c r="O18" s="139"/>
      <c r="P18" s="139"/>
    </row>
    <row r="19" spans="1:16" s="66" customFormat="1" ht="10.5" customHeight="1">
      <c r="A19" s="102" t="s">
        <v>144</v>
      </c>
      <c r="B19" s="73">
        <v>45798</v>
      </c>
      <c r="C19" s="74">
        <v>176446</v>
      </c>
      <c r="D19" s="74">
        <v>45198</v>
      </c>
      <c r="E19" s="74">
        <v>173120</v>
      </c>
      <c r="F19" s="74">
        <v>600</v>
      </c>
      <c r="G19" s="74">
        <v>3326</v>
      </c>
      <c r="H19" s="74">
        <v>40891</v>
      </c>
      <c r="I19" s="74">
        <v>154180</v>
      </c>
      <c r="J19" s="74">
        <v>4907</v>
      </c>
      <c r="K19" s="84">
        <v>22266</v>
      </c>
      <c r="L19" s="102" t="s">
        <v>144</v>
      </c>
      <c r="M19" s="139"/>
      <c r="N19" s="139"/>
      <c r="O19" s="139"/>
      <c r="P19" s="139"/>
    </row>
    <row r="20" spans="1:16" s="83" customFormat="1" ht="10.5" customHeight="1">
      <c r="A20" s="103" t="s">
        <v>145</v>
      </c>
      <c r="B20" s="80">
        <v>46266</v>
      </c>
      <c r="C20" s="81">
        <v>178518</v>
      </c>
      <c r="D20" s="81">
        <v>45666</v>
      </c>
      <c r="E20" s="81">
        <v>175192</v>
      </c>
      <c r="F20" s="81">
        <v>600</v>
      </c>
      <c r="G20" s="81">
        <v>3326</v>
      </c>
      <c r="H20" s="81">
        <v>41359</v>
      </c>
      <c r="I20" s="81">
        <v>156252</v>
      </c>
      <c r="J20" s="81">
        <v>4907</v>
      </c>
      <c r="K20" s="140">
        <v>22266</v>
      </c>
      <c r="L20" s="103" t="s">
        <v>145</v>
      </c>
      <c r="M20" s="139"/>
      <c r="N20" s="139"/>
      <c r="O20" s="139"/>
      <c r="P20" s="139"/>
    </row>
    <row r="21" spans="1:16" s="66" customFormat="1" ht="10.5" customHeight="1">
      <c r="A21" s="71"/>
      <c r="B21" s="73"/>
      <c r="C21" s="74"/>
      <c r="D21" s="74"/>
      <c r="E21" s="74"/>
      <c r="F21" s="74"/>
      <c r="G21" s="74"/>
      <c r="H21" s="74"/>
      <c r="I21" s="74"/>
      <c r="J21" s="74"/>
      <c r="K21" s="84"/>
      <c r="L21" s="71"/>
    </row>
    <row r="22" spans="1:16" s="66" customFormat="1" ht="10.5" customHeight="1">
      <c r="A22" s="141" t="s">
        <v>17</v>
      </c>
      <c r="B22" s="87">
        <v>18869</v>
      </c>
      <c r="C22" s="87">
        <v>61387</v>
      </c>
      <c r="D22" s="87">
        <v>18797</v>
      </c>
      <c r="E22" s="87">
        <v>61172</v>
      </c>
      <c r="F22" s="87">
        <v>72</v>
      </c>
      <c r="G22" s="87">
        <v>215</v>
      </c>
      <c r="H22" s="87">
        <v>18816</v>
      </c>
      <c r="I22" s="87">
        <v>61227</v>
      </c>
      <c r="J22" s="87">
        <v>53</v>
      </c>
      <c r="K22" s="87">
        <v>160</v>
      </c>
      <c r="L22" s="142" t="s">
        <v>17</v>
      </c>
      <c r="M22" s="60"/>
    </row>
    <row r="23" spans="1:16" s="66" customFormat="1" ht="10.5" customHeight="1">
      <c r="A23" s="141" t="s">
        <v>18</v>
      </c>
      <c r="B23" s="87">
        <v>20739</v>
      </c>
      <c r="C23" s="87">
        <v>89123</v>
      </c>
      <c r="D23" s="87">
        <v>20240</v>
      </c>
      <c r="E23" s="87">
        <v>86085</v>
      </c>
      <c r="F23" s="87">
        <v>498</v>
      </c>
      <c r="G23" s="87">
        <v>3037</v>
      </c>
      <c r="H23" s="87">
        <v>17646</v>
      </c>
      <c r="I23" s="87">
        <v>74599</v>
      </c>
      <c r="J23" s="87">
        <v>3092</v>
      </c>
      <c r="K23" s="87">
        <v>14524</v>
      </c>
      <c r="L23" s="142" t="s">
        <v>18</v>
      </c>
      <c r="M23" s="60"/>
    </row>
    <row r="24" spans="1:16" s="60" customFormat="1" ht="10.5" customHeight="1">
      <c r="A24" s="141" t="s">
        <v>19</v>
      </c>
      <c r="B24" s="87">
        <v>6658</v>
      </c>
      <c r="C24" s="87">
        <v>28008</v>
      </c>
      <c r="D24" s="87">
        <v>6629</v>
      </c>
      <c r="E24" s="87">
        <v>27935</v>
      </c>
      <c r="F24" s="87">
        <v>30</v>
      </c>
      <c r="G24" s="87">
        <v>74</v>
      </c>
      <c r="H24" s="87">
        <v>4897</v>
      </c>
      <c r="I24" s="87">
        <v>20426</v>
      </c>
      <c r="J24" s="87">
        <v>1762</v>
      </c>
      <c r="K24" s="87">
        <v>7582</v>
      </c>
      <c r="L24" s="142" t="s">
        <v>19</v>
      </c>
    </row>
    <row r="25" spans="1:16" s="60" customFormat="1" ht="10.5" customHeight="1">
      <c r="A25" s="90"/>
      <c r="B25" s="91"/>
      <c r="C25" s="91"/>
      <c r="D25" s="91"/>
      <c r="E25" s="91"/>
      <c r="F25" s="62"/>
      <c r="G25" s="62"/>
      <c r="H25" s="91"/>
      <c r="I25" s="91"/>
      <c r="J25" s="62"/>
      <c r="K25" s="92"/>
      <c r="L25" s="93"/>
    </row>
    <row r="26" spans="1:16" s="66" customFormat="1" ht="10.5" customHeight="1">
      <c r="A26" s="66" t="s">
        <v>121</v>
      </c>
    </row>
    <row r="27" spans="1:16" ht="10.5" customHeight="1">
      <c r="A27" s="60" t="s">
        <v>92</v>
      </c>
    </row>
    <row r="28" spans="1:16" ht="10.5" customHeight="1">
      <c r="A28" s="66"/>
    </row>
    <row r="29" spans="1:16" ht="10.5" customHeight="1">
      <c r="B29" s="139"/>
      <c r="C29" s="139"/>
      <c r="D29" s="139"/>
      <c r="E29" s="139"/>
      <c r="F29" s="139"/>
      <c r="G29" s="139"/>
      <c r="H29" s="139"/>
      <c r="I29" s="139"/>
      <c r="J29" s="139"/>
      <c r="K29" s="139"/>
    </row>
    <row r="30" spans="1:16" ht="10.5" customHeight="1">
      <c r="B30" s="143"/>
      <c r="C30" s="144"/>
    </row>
    <row r="31" spans="1:16" ht="10.5" customHeight="1">
      <c r="C31" s="145"/>
    </row>
    <row r="32" spans="1:16" ht="10.5" customHeight="1"/>
    <row r="33" ht="10.5" customHeight="1"/>
    <row r="34" ht="10.5" customHeight="1"/>
    <row r="35" ht="10.5" customHeight="1"/>
    <row r="36" ht="10.5" customHeight="1"/>
    <row r="37" ht="10.5" customHeight="1"/>
    <row r="38" ht="10.5" customHeight="1"/>
    <row r="39" ht="10.5" customHeight="1"/>
    <row r="40" ht="10.5" customHeight="1"/>
  </sheetData>
  <mergeCells count="9">
    <mergeCell ref="B11:B14"/>
    <mergeCell ref="C11:C14"/>
    <mergeCell ref="D11:G11"/>
    <mergeCell ref="H11:K11"/>
    <mergeCell ref="D12:E13"/>
    <mergeCell ref="F12:G13"/>
    <mergeCell ref="H12:K12"/>
    <mergeCell ref="H13:I13"/>
    <mergeCell ref="J13:K13"/>
  </mergeCells>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7"/>
  <sheetViews>
    <sheetView zoomScaleNormal="100" zoomScaleSheetLayoutView="100" workbookViewId="0"/>
  </sheetViews>
  <sheetFormatPr defaultRowHeight="13.5"/>
  <cols>
    <col min="1" max="1" width="23.75" style="106" customWidth="1"/>
    <col min="2" max="3" width="11" style="106" customWidth="1"/>
    <col min="4" max="7" width="10.875" style="106" customWidth="1"/>
    <col min="8" max="11" width="16.25" style="106" customWidth="1"/>
    <col min="12" max="12" width="24.25" style="106" customWidth="1"/>
    <col min="13" max="16384" width="9" style="106"/>
  </cols>
  <sheetData>
    <row r="1" spans="1:16" s="56" customFormat="1" ht="13.5" customHeight="1"/>
    <row r="2" spans="1:16" s="56" customFormat="1" ht="13.5" customHeight="1">
      <c r="A2" s="57" t="s">
        <v>13</v>
      </c>
      <c r="E2" s="58"/>
      <c r="F2" s="58"/>
      <c r="H2" s="57"/>
      <c r="I2" s="57"/>
    </row>
    <row r="3" spans="1:16" s="56" customFormat="1" ht="13.5" customHeight="1">
      <c r="E3" s="58"/>
      <c r="F3" s="58"/>
      <c r="G3" s="58"/>
      <c r="H3" s="57"/>
      <c r="I3" s="57"/>
    </row>
    <row r="4" spans="1:16" s="56" customFormat="1" ht="10.5" customHeight="1">
      <c r="A4" s="59" t="s">
        <v>113</v>
      </c>
      <c r="B4" s="59"/>
      <c r="C4" s="60"/>
      <c r="D4" s="60"/>
      <c r="E4" s="60"/>
      <c r="F4" s="58"/>
      <c r="G4" s="58"/>
      <c r="I4" s="60"/>
      <c r="J4" s="60"/>
      <c r="K4" s="60"/>
      <c r="L4" s="60"/>
      <c r="M4" s="60"/>
      <c r="N4" s="60"/>
      <c r="O4" s="60"/>
      <c r="P4" s="60"/>
    </row>
    <row r="5" spans="1:16" s="56" customFormat="1" ht="10.5" customHeight="1">
      <c r="A5" s="60" t="s">
        <v>127</v>
      </c>
      <c r="B5" s="59"/>
      <c r="C5" s="60"/>
      <c r="D5" s="60"/>
      <c r="E5" s="60"/>
      <c r="F5" s="58"/>
      <c r="G5" s="58"/>
      <c r="H5" s="60"/>
      <c r="I5" s="60"/>
      <c r="J5" s="60"/>
      <c r="K5" s="60"/>
      <c r="L5" s="60"/>
      <c r="M5" s="60"/>
      <c r="N5" s="60"/>
      <c r="O5" s="60"/>
      <c r="P5" s="60"/>
    </row>
    <row r="6" spans="1:16" s="56" customFormat="1" ht="10.5" customHeight="1">
      <c r="A6" s="59" t="s">
        <v>115</v>
      </c>
      <c r="B6" s="59"/>
      <c r="C6" s="60"/>
      <c r="D6" s="60"/>
      <c r="E6" s="60"/>
      <c r="F6" s="58"/>
      <c r="G6" s="58"/>
      <c r="I6" s="60"/>
      <c r="J6" s="60"/>
      <c r="K6" s="60"/>
      <c r="L6" s="60"/>
      <c r="M6" s="60"/>
      <c r="N6" s="60"/>
      <c r="O6" s="60"/>
      <c r="P6" s="60"/>
    </row>
    <row r="7" spans="1:16" s="56" customFormat="1" ht="10.5" customHeight="1">
      <c r="A7" s="60" t="s">
        <v>128</v>
      </c>
      <c r="B7" s="59"/>
      <c r="C7" s="60"/>
      <c r="D7" s="60"/>
      <c r="E7" s="60"/>
      <c r="F7" s="58"/>
      <c r="G7" s="58"/>
      <c r="H7" s="60"/>
      <c r="I7" s="60"/>
      <c r="J7" s="60"/>
      <c r="K7" s="60"/>
      <c r="L7" s="60"/>
      <c r="M7" s="60"/>
      <c r="N7" s="60"/>
      <c r="O7" s="60"/>
      <c r="P7" s="60"/>
    </row>
    <row r="8" spans="1:16" s="56" customFormat="1" ht="10.5" customHeight="1">
      <c r="A8" s="59" t="s">
        <v>117</v>
      </c>
      <c r="B8" s="59"/>
      <c r="C8" s="60"/>
      <c r="D8" s="60"/>
      <c r="E8" s="60"/>
      <c r="H8" s="60"/>
      <c r="I8" s="60"/>
      <c r="J8" s="60"/>
      <c r="K8" s="60"/>
      <c r="L8" s="60"/>
      <c r="M8" s="60"/>
      <c r="N8" s="60"/>
      <c r="O8" s="60"/>
      <c r="P8" s="60"/>
    </row>
    <row r="9" spans="1:16" ht="10.5" customHeight="1"/>
    <row r="10" spans="1:16" s="109" customFormat="1" ht="10.5" customHeight="1">
      <c r="A10" s="108" t="s">
        <v>23</v>
      </c>
      <c r="D10" s="108"/>
      <c r="E10" s="108"/>
      <c r="F10" s="108"/>
      <c r="G10" s="108"/>
      <c r="H10" s="108"/>
      <c r="I10" s="108"/>
      <c r="J10" s="108"/>
      <c r="L10" s="110" t="s">
        <v>12</v>
      </c>
    </row>
    <row r="11" spans="1:16" s="107" customFormat="1" ht="12" customHeight="1">
      <c r="A11" s="111"/>
      <c r="B11" s="217" t="s">
        <v>3</v>
      </c>
      <c r="C11" s="217" t="s">
        <v>4</v>
      </c>
      <c r="D11" s="220" t="s">
        <v>5</v>
      </c>
      <c r="E11" s="221"/>
      <c r="F11" s="221"/>
      <c r="G11" s="222"/>
      <c r="H11" s="221" t="s">
        <v>6</v>
      </c>
      <c r="I11" s="221"/>
      <c r="J11" s="221"/>
      <c r="K11" s="222"/>
      <c r="L11" s="111"/>
    </row>
    <row r="12" spans="1:16" s="107" customFormat="1" ht="12" customHeight="1">
      <c r="A12" s="113" t="s">
        <v>57</v>
      </c>
      <c r="B12" s="218"/>
      <c r="C12" s="218"/>
      <c r="D12" s="223" t="s">
        <v>7</v>
      </c>
      <c r="E12" s="224"/>
      <c r="F12" s="227" t="s">
        <v>8</v>
      </c>
      <c r="G12" s="224"/>
      <c r="H12" s="221" t="s">
        <v>9</v>
      </c>
      <c r="I12" s="221"/>
      <c r="J12" s="221"/>
      <c r="K12" s="222"/>
      <c r="L12" s="113" t="s">
        <v>57</v>
      </c>
    </row>
    <row r="13" spans="1:16" s="107" customFormat="1" ht="12" customHeight="1">
      <c r="A13" s="113" t="s">
        <v>56</v>
      </c>
      <c r="B13" s="218"/>
      <c r="C13" s="218"/>
      <c r="D13" s="225"/>
      <c r="E13" s="226"/>
      <c r="F13" s="228"/>
      <c r="G13" s="229"/>
      <c r="H13" s="221" t="s">
        <v>10</v>
      </c>
      <c r="I13" s="222"/>
      <c r="J13" s="220" t="s">
        <v>11</v>
      </c>
      <c r="K13" s="222"/>
      <c r="L13" s="113" t="s">
        <v>56</v>
      </c>
    </row>
    <row r="14" spans="1:16" s="109" customFormat="1" ht="12" customHeight="1">
      <c r="A14" s="114"/>
      <c r="B14" s="219"/>
      <c r="C14" s="219"/>
      <c r="D14" s="115" t="s">
        <v>3</v>
      </c>
      <c r="E14" s="115" t="s">
        <v>4</v>
      </c>
      <c r="F14" s="115" t="s">
        <v>3</v>
      </c>
      <c r="G14" s="115" t="s">
        <v>4</v>
      </c>
      <c r="H14" s="112" t="s">
        <v>3</v>
      </c>
      <c r="I14" s="115" t="s">
        <v>4</v>
      </c>
      <c r="J14" s="115" t="s">
        <v>3</v>
      </c>
      <c r="K14" s="115" t="s">
        <v>4</v>
      </c>
      <c r="L14" s="114"/>
    </row>
    <row r="15" spans="1:16" s="109" customFormat="1" ht="10.5" customHeight="1">
      <c r="A15" s="111"/>
      <c r="B15" s="116"/>
      <c r="C15" s="117"/>
      <c r="D15" s="117"/>
      <c r="E15" s="117"/>
      <c r="F15" s="117"/>
      <c r="G15" s="117"/>
      <c r="H15" s="117"/>
      <c r="I15" s="117"/>
      <c r="J15" s="117"/>
      <c r="K15" s="117"/>
      <c r="L15" s="116"/>
    </row>
    <row r="16" spans="1:16" s="107" customFormat="1" ht="10.5" customHeight="1">
      <c r="A16" s="118" t="s">
        <v>135</v>
      </c>
      <c r="B16" s="119">
        <v>45097</v>
      </c>
      <c r="C16" s="120">
        <v>173473</v>
      </c>
      <c r="D16" s="120">
        <v>44496</v>
      </c>
      <c r="E16" s="120">
        <v>170146</v>
      </c>
      <c r="F16" s="120">
        <v>601</v>
      </c>
      <c r="G16" s="120">
        <v>3326</v>
      </c>
      <c r="H16" s="120">
        <v>40241</v>
      </c>
      <c r="I16" s="120">
        <v>151324</v>
      </c>
      <c r="J16" s="120">
        <v>4856</v>
      </c>
      <c r="K16" s="121">
        <v>22149</v>
      </c>
      <c r="L16" s="122" t="s">
        <v>135</v>
      </c>
    </row>
    <row r="17" spans="1:12" s="107" customFormat="1" ht="10.5" customHeight="1">
      <c r="A17" s="123" t="s">
        <v>136</v>
      </c>
      <c r="B17" s="119">
        <v>45379</v>
      </c>
      <c r="C17" s="120">
        <v>174908</v>
      </c>
      <c r="D17" s="120">
        <v>44778</v>
      </c>
      <c r="E17" s="120">
        <v>171581</v>
      </c>
      <c r="F17" s="120">
        <v>601</v>
      </c>
      <c r="G17" s="120">
        <v>3327</v>
      </c>
      <c r="H17" s="120">
        <v>40523</v>
      </c>
      <c r="I17" s="120">
        <v>152759</v>
      </c>
      <c r="J17" s="120">
        <v>4856</v>
      </c>
      <c r="K17" s="121">
        <v>22149</v>
      </c>
      <c r="L17" s="123" t="s">
        <v>136</v>
      </c>
    </row>
    <row r="18" spans="1:12" s="107" customFormat="1" ht="10.5" customHeight="1">
      <c r="A18" s="123" t="s">
        <v>137</v>
      </c>
      <c r="B18" s="119">
        <v>45544</v>
      </c>
      <c r="C18" s="120">
        <v>175481</v>
      </c>
      <c r="D18" s="120">
        <v>44943</v>
      </c>
      <c r="E18" s="120">
        <v>172154</v>
      </c>
      <c r="F18" s="120">
        <v>601</v>
      </c>
      <c r="G18" s="120">
        <v>3327</v>
      </c>
      <c r="H18" s="120">
        <v>40645</v>
      </c>
      <c r="I18" s="120">
        <v>153236</v>
      </c>
      <c r="J18" s="120">
        <v>4899</v>
      </c>
      <c r="K18" s="121">
        <v>22245</v>
      </c>
      <c r="L18" s="123" t="s">
        <v>137</v>
      </c>
    </row>
    <row r="19" spans="1:12" s="107" customFormat="1" ht="10.5" customHeight="1">
      <c r="A19" s="123" t="s">
        <v>138</v>
      </c>
      <c r="B19" s="119">
        <v>45544</v>
      </c>
      <c r="C19" s="120">
        <v>175481</v>
      </c>
      <c r="D19" s="120">
        <v>44943</v>
      </c>
      <c r="E19" s="120">
        <v>172154</v>
      </c>
      <c r="F19" s="120">
        <v>601</v>
      </c>
      <c r="G19" s="120">
        <v>3327</v>
      </c>
      <c r="H19" s="120">
        <v>40645</v>
      </c>
      <c r="I19" s="120">
        <v>153236</v>
      </c>
      <c r="J19" s="120">
        <v>4899</v>
      </c>
      <c r="K19" s="121">
        <v>22245</v>
      </c>
      <c r="L19" s="123" t="s">
        <v>138</v>
      </c>
    </row>
    <row r="20" spans="1:12" s="127" customFormat="1" ht="10.5" customHeight="1">
      <c r="A20" s="124" t="s">
        <v>139</v>
      </c>
      <c r="B20" s="125">
        <v>45798</v>
      </c>
      <c r="C20" s="126">
        <v>176446</v>
      </c>
      <c r="D20" s="126">
        <v>45198</v>
      </c>
      <c r="E20" s="126">
        <v>173120</v>
      </c>
      <c r="F20" s="126">
        <v>600</v>
      </c>
      <c r="G20" s="126">
        <v>3326</v>
      </c>
      <c r="H20" s="126">
        <v>40891</v>
      </c>
      <c r="I20" s="126">
        <v>154180</v>
      </c>
      <c r="J20" s="126">
        <v>4907</v>
      </c>
      <c r="K20" s="128">
        <v>22266</v>
      </c>
      <c r="L20" s="124" t="s">
        <v>139</v>
      </c>
    </row>
    <row r="21" spans="1:12" s="107" customFormat="1" ht="10.5" customHeight="1">
      <c r="A21" s="117"/>
      <c r="B21" s="119"/>
      <c r="C21" s="120"/>
      <c r="D21" s="120"/>
      <c r="E21" s="120"/>
      <c r="F21" s="120"/>
      <c r="G21" s="120"/>
      <c r="H21" s="120"/>
      <c r="I21" s="120"/>
      <c r="J21" s="120"/>
      <c r="K21" s="121"/>
      <c r="L21" s="117"/>
    </row>
    <row r="22" spans="1:12" s="107" customFormat="1" ht="10.5" customHeight="1">
      <c r="A22" s="136" t="s">
        <v>17</v>
      </c>
      <c r="B22" s="129">
        <v>18869</v>
      </c>
      <c r="C22" s="129">
        <v>61387</v>
      </c>
      <c r="D22" s="129">
        <v>18797</v>
      </c>
      <c r="E22" s="129">
        <v>61172</v>
      </c>
      <c r="F22" s="129">
        <v>72</v>
      </c>
      <c r="G22" s="129">
        <v>215</v>
      </c>
      <c r="H22" s="129">
        <v>18816</v>
      </c>
      <c r="I22" s="129">
        <v>61226</v>
      </c>
      <c r="J22" s="129">
        <v>52</v>
      </c>
      <c r="K22" s="129">
        <v>160</v>
      </c>
      <c r="L22" s="130" t="s">
        <v>17</v>
      </c>
    </row>
    <row r="23" spans="1:12" s="107" customFormat="1" ht="10.5" customHeight="1">
      <c r="A23" s="136" t="s">
        <v>18</v>
      </c>
      <c r="B23" s="129">
        <v>20271</v>
      </c>
      <c r="C23" s="129">
        <v>87059</v>
      </c>
      <c r="D23" s="129">
        <v>19772</v>
      </c>
      <c r="E23" s="129">
        <v>84022</v>
      </c>
      <c r="F23" s="129">
        <v>498</v>
      </c>
      <c r="G23" s="129">
        <v>3037</v>
      </c>
      <c r="H23" s="129">
        <v>17178</v>
      </c>
      <c r="I23" s="129">
        <v>72536</v>
      </c>
      <c r="J23" s="129">
        <v>3093</v>
      </c>
      <c r="K23" s="129">
        <v>14524</v>
      </c>
      <c r="L23" s="130" t="s">
        <v>18</v>
      </c>
    </row>
    <row r="24" spans="1:12" s="109" customFormat="1" ht="10.5" customHeight="1">
      <c r="A24" s="131" t="s">
        <v>19</v>
      </c>
      <c r="B24" s="129">
        <v>6658</v>
      </c>
      <c r="C24" s="129">
        <v>28000</v>
      </c>
      <c r="D24" s="129">
        <v>6629</v>
      </c>
      <c r="E24" s="129">
        <v>27926</v>
      </c>
      <c r="F24" s="129">
        <v>30</v>
      </c>
      <c r="G24" s="129">
        <v>74</v>
      </c>
      <c r="H24" s="129">
        <v>4897</v>
      </c>
      <c r="I24" s="129">
        <v>20418</v>
      </c>
      <c r="J24" s="129">
        <v>1762</v>
      </c>
      <c r="K24" s="129">
        <v>7582</v>
      </c>
      <c r="L24" s="130" t="s">
        <v>19</v>
      </c>
    </row>
    <row r="25" spans="1:12" s="109" customFormat="1" ht="10.5" customHeight="1">
      <c r="A25" s="132"/>
      <c r="B25" s="133"/>
      <c r="C25" s="133"/>
      <c r="D25" s="133"/>
      <c r="E25" s="133"/>
      <c r="F25" s="108"/>
      <c r="G25" s="108"/>
      <c r="H25" s="133"/>
      <c r="I25" s="133"/>
      <c r="J25" s="108"/>
      <c r="K25" s="134"/>
      <c r="L25" s="135"/>
    </row>
    <row r="26" spans="1:12" s="107" customFormat="1" ht="10.5" customHeight="1">
      <c r="A26" s="107" t="s">
        <v>121</v>
      </c>
    </row>
    <row r="27" spans="1:12" ht="10.5" customHeight="1">
      <c r="A27" s="109" t="s">
        <v>92</v>
      </c>
    </row>
    <row r="28" spans="1:12" ht="10.5" customHeight="1">
      <c r="A28" s="107"/>
    </row>
    <row r="29" spans="1:12" ht="10.5" customHeight="1"/>
    <row r="30" spans="1:12" ht="10.5" customHeight="1"/>
    <row r="31" spans="1:12" ht="10.5" customHeight="1"/>
    <row r="32" spans="1:12" ht="10.5" customHeight="1"/>
    <row r="33" ht="10.5" customHeight="1"/>
    <row r="34" ht="10.5" customHeight="1"/>
    <row r="35" ht="10.5" customHeight="1"/>
    <row r="36" ht="10.5" customHeight="1"/>
    <row r="37" ht="10.5" customHeight="1"/>
  </sheetData>
  <mergeCells count="9">
    <mergeCell ref="B11:B14"/>
    <mergeCell ref="C11:C14"/>
    <mergeCell ref="D11:G11"/>
    <mergeCell ref="H11:K11"/>
    <mergeCell ref="D12:E13"/>
    <mergeCell ref="F12:G13"/>
    <mergeCell ref="H12:K12"/>
    <mergeCell ref="H13:I13"/>
    <mergeCell ref="J13:K13"/>
  </mergeCells>
  <phoneticPr fontId="1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zoomScaleNormal="100" zoomScaleSheetLayoutView="100" workbookViewId="0"/>
  </sheetViews>
  <sheetFormatPr defaultRowHeight="13.5"/>
  <cols>
    <col min="1" max="1" width="23.75" style="56" customWidth="1"/>
    <col min="2" max="3" width="11" style="56" customWidth="1"/>
    <col min="4" max="7" width="10.875" style="56" customWidth="1"/>
    <col min="8" max="11" width="16.25" style="56" customWidth="1"/>
    <col min="12" max="16384" width="9" style="56"/>
  </cols>
  <sheetData>
    <row r="1" spans="1:16" ht="13.5" customHeight="1"/>
    <row r="2" spans="1:16" ht="13.5" customHeight="1">
      <c r="A2" s="57" t="s">
        <v>13</v>
      </c>
      <c r="E2" s="58"/>
      <c r="F2" s="58"/>
      <c r="H2" s="57"/>
      <c r="I2" s="57"/>
    </row>
    <row r="3" spans="1:16" ht="13.5" customHeight="1">
      <c r="E3" s="58"/>
      <c r="F3" s="58"/>
      <c r="G3" s="58"/>
      <c r="H3" s="57"/>
      <c r="I3" s="57"/>
    </row>
    <row r="4" spans="1:16" ht="10.5" customHeight="1">
      <c r="A4" s="59" t="s">
        <v>113</v>
      </c>
      <c r="B4" s="59"/>
      <c r="C4" s="60"/>
      <c r="D4" s="60"/>
      <c r="E4" s="60"/>
      <c r="F4" s="58"/>
      <c r="G4" s="58"/>
      <c r="I4" s="60"/>
      <c r="J4" s="60"/>
      <c r="K4" s="60"/>
      <c r="L4" s="60"/>
      <c r="M4" s="60"/>
      <c r="N4" s="60"/>
      <c r="O4" s="60"/>
      <c r="P4" s="60"/>
    </row>
    <row r="5" spans="1:16" ht="10.5" customHeight="1">
      <c r="A5" s="60" t="s">
        <v>127</v>
      </c>
      <c r="B5" s="59"/>
      <c r="C5" s="60"/>
      <c r="D5" s="60"/>
      <c r="E5" s="60"/>
      <c r="F5" s="58"/>
      <c r="G5" s="58"/>
      <c r="H5" s="60"/>
      <c r="I5" s="60"/>
      <c r="J5" s="60"/>
      <c r="K5" s="60"/>
      <c r="L5" s="60"/>
      <c r="M5" s="60"/>
      <c r="N5" s="60"/>
      <c r="O5" s="60"/>
      <c r="P5" s="60"/>
    </row>
    <row r="6" spans="1:16" ht="10.5" customHeight="1">
      <c r="A6" s="59" t="s">
        <v>115</v>
      </c>
      <c r="B6" s="59"/>
      <c r="C6" s="60"/>
      <c r="D6" s="60"/>
      <c r="E6" s="60"/>
      <c r="F6" s="58"/>
      <c r="G6" s="58"/>
      <c r="I6" s="60"/>
      <c r="J6" s="60"/>
      <c r="K6" s="60"/>
      <c r="L6" s="60"/>
      <c r="M6" s="60"/>
      <c r="N6" s="60"/>
      <c r="O6" s="60"/>
      <c r="P6" s="60"/>
    </row>
    <row r="7" spans="1:16" ht="10.5" customHeight="1">
      <c r="A7" s="60" t="s">
        <v>128</v>
      </c>
      <c r="B7" s="59"/>
      <c r="C7" s="60"/>
      <c r="D7" s="60"/>
      <c r="E7" s="60"/>
      <c r="F7" s="58"/>
      <c r="G7" s="58"/>
      <c r="H7" s="60"/>
      <c r="I7" s="60"/>
      <c r="J7" s="60"/>
      <c r="K7" s="60"/>
      <c r="L7" s="60"/>
      <c r="M7" s="60"/>
      <c r="N7" s="60"/>
      <c r="O7" s="60"/>
      <c r="P7" s="60"/>
    </row>
    <row r="8" spans="1:16" ht="10.5" customHeight="1">
      <c r="A8" s="59" t="s">
        <v>117</v>
      </c>
      <c r="B8" s="59"/>
      <c r="C8" s="60"/>
      <c r="D8" s="60"/>
      <c r="E8" s="60"/>
      <c r="H8" s="60"/>
      <c r="I8" s="60"/>
      <c r="J8" s="60"/>
      <c r="K8" s="60"/>
      <c r="L8" s="60"/>
      <c r="M8" s="60"/>
      <c r="N8" s="60"/>
      <c r="O8" s="60"/>
      <c r="P8" s="60"/>
    </row>
    <row r="9" spans="1:16" ht="10.5" customHeight="1">
      <c r="A9" s="59"/>
      <c r="B9" s="59"/>
      <c r="C9" s="60"/>
      <c r="D9" s="60"/>
      <c r="E9" s="60"/>
    </row>
    <row r="10" spans="1:16" s="60" customFormat="1" ht="10.5" customHeight="1">
      <c r="A10" s="62" t="s">
        <v>23</v>
      </c>
      <c r="D10" s="62"/>
      <c r="E10" s="62"/>
      <c r="F10" s="62"/>
      <c r="G10" s="62"/>
      <c r="H10" s="62"/>
      <c r="I10" s="62"/>
      <c r="J10" s="62"/>
      <c r="K10" s="63" t="s">
        <v>12</v>
      </c>
    </row>
    <row r="11" spans="1:16" s="66" customFormat="1" ht="12" customHeight="1">
      <c r="A11" s="64"/>
      <c r="B11" s="230" t="s">
        <v>3</v>
      </c>
      <c r="C11" s="230" t="s">
        <v>4</v>
      </c>
      <c r="D11" s="233" t="s">
        <v>5</v>
      </c>
      <c r="E11" s="234"/>
      <c r="F11" s="234"/>
      <c r="G11" s="235"/>
      <c r="H11" s="234" t="s">
        <v>6</v>
      </c>
      <c r="I11" s="234"/>
      <c r="J11" s="234"/>
      <c r="K11" s="234"/>
    </row>
    <row r="12" spans="1:16" s="66" customFormat="1" ht="12" customHeight="1">
      <c r="A12" s="67" t="s">
        <v>57</v>
      </c>
      <c r="B12" s="231"/>
      <c r="C12" s="231"/>
      <c r="D12" s="236" t="s">
        <v>7</v>
      </c>
      <c r="E12" s="237"/>
      <c r="F12" s="240" t="s">
        <v>8</v>
      </c>
      <c r="G12" s="237"/>
      <c r="H12" s="234" t="s">
        <v>9</v>
      </c>
      <c r="I12" s="234"/>
      <c r="J12" s="234"/>
      <c r="K12" s="234"/>
    </row>
    <row r="13" spans="1:16" s="66" customFormat="1" ht="12" customHeight="1">
      <c r="A13" s="67" t="s">
        <v>56</v>
      </c>
      <c r="B13" s="231"/>
      <c r="C13" s="231"/>
      <c r="D13" s="238"/>
      <c r="E13" s="239"/>
      <c r="F13" s="241"/>
      <c r="G13" s="242"/>
      <c r="H13" s="234" t="s">
        <v>10</v>
      </c>
      <c r="I13" s="235"/>
      <c r="J13" s="233" t="s">
        <v>11</v>
      </c>
      <c r="K13" s="234"/>
    </row>
    <row r="14" spans="1:16" s="60" customFormat="1" ht="12" customHeight="1">
      <c r="A14" s="68"/>
      <c r="B14" s="232"/>
      <c r="C14" s="232"/>
      <c r="D14" s="69" t="s">
        <v>3</v>
      </c>
      <c r="E14" s="69" t="s">
        <v>4</v>
      </c>
      <c r="F14" s="69" t="s">
        <v>3</v>
      </c>
      <c r="G14" s="69" t="s">
        <v>4</v>
      </c>
      <c r="H14" s="65" t="s">
        <v>3</v>
      </c>
      <c r="I14" s="69" t="s">
        <v>4</v>
      </c>
      <c r="J14" s="69" t="s">
        <v>3</v>
      </c>
      <c r="K14" s="101" t="s">
        <v>4</v>
      </c>
    </row>
    <row r="15" spans="1:16" s="60" customFormat="1" ht="10.5" customHeight="1">
      <c r="A15" s="64"/>
      <c r="B15" s="70"/>
      <c r="C15" s="71"/>
      <c r="D15" s="71"/>
      <c r="E15" s="71"/>
      <c r="F15" s="71"/>
      <c r="G15" s="71"/>
      <c r="H15" s="71"/>
      <c r="I15" s="71"/>
      <c r="J15" s="71"/>
      <c r="K15" s="71"/>
    </row>
    <row r="16" spans="1:16" s="76" customFormat="1" ht="10.5" customHeight="1">
      <c r="A16" s="98" t="s">
        <v>130</v>
      </c>
      <c r="B16" s="73">
        <v>45097</v>
      </c>
      <c r="C16" s="74">
        <v>173473</v>
      </c>
      <c r="D16" s="74">
        <v>44496</v>
      </c>
      <c r="E16" s="74">
        <v>170146</v>
      </c>
      <c r="F16" s="74">
        <v>601</v>
      </c>
      <c r="G16" s="74">
        <v>3327</v>
      </c>
      <c r="H16" s="74">
        <v>40241</v>
      </c>
      <c r="I16" s="74">
        <v>151324</v>
      </c>
      <c r="J16" s="74">
        <v>4856</v>
      </c>
      <c r="K16" s="74">
        <v>22149</v>
      </c>
      <c r="L16" s="104"/>
    </row>
    <row r="17" spans="1:12" s="66" customFormat="1" ht="10.5" customHeight="1">
      <c r="A17" s="102" t="s">
        <v>131</v>
      </c>
      <c r="B17" s="73">
        <v>45097</v>
      </c>
      <c r="C17" s="74">
        <v>173473</v>
      </c>
      <c r="D17" s="74">
        <v>44496</v>
      </c>
      <c r="E17" s="74">
        <v>170146</v>
      </c>
      <c r="F17" s="74">
        <v>601</v>
      </c>
      <c r="G17" s="74">
        <v>3326</v>
      </c>
      <c r="H17" s="74">
        <v>40241</v>
      </c>
      <c r="I17" s="74">
        <v>151324</v>
      </c>
      <c r="J17" s="74">
        <v>4856</v>
      </c>
      <c r="K17" s="74">
        <v>22149</v>
      </c>
      <c r="L17" s="60"/>
    </row>
    <row r="18" spans="1:12" s="66" customFormat="1" ht="10.5" customHeight="1">
      <c r="A18" s="102" t="s">
        <v>132</v>
      </c>
      <c r="B18" s="73">
        <v>45379</v>
      </c>
      <c r="C18" s="74">
        <v>174908</v>
      </c>
      <c r="D18" s="74">
        <v>44778</v>
      </c>
      <c r="E18" s="74">
        <v>171581</v>
      </c>
      <c r="F18" s="74">
        <v>601</v>
      </c>
      <c r="G18" s="74">
        <v>3327</v>
      </c>
      <c r="H18" s="74">
        <v>40523</v>
      </c>
      <c r="I18" s="74">
        <v>152759</v>
      </c>
      <c r="J18" s="74">
        <v>4856</v>
      </c>
      <c r="K18" s="74">
        <v>22149</v>
      </c>
      <c r="L18" s="60"/>
    </row>
    <row r="19" spans="1:12" s="66" customFormat="1" ht="10.5" customHeight="1">
      <c r="A19" s="102" t="s">
        <v>133</v>
      </c>
      <c r="B19" s="73">
        <v>45544</v>
      </c>
      <c r="C19" s="74">
        <v>175481</v>
      </c>
      <c r="D19" s="74">
        <v>44943</v>
      </c>
      <c r="E19" s="74">
        <v>172154</v>
      </c>
      <c r="F19" s="74">
        <v>601</v>
      </c>
      <c r="G19" s="74">
        <v>3327</v>
      </c>
      <c r="H19" s="74">
        <v>40645</v>
      </c>
      <c r="I19" s="74">
        <v>153236</v>
      </c>
      <c r="J19" s="74">
        <v>4899</v>
      </c>
      <c r="K19" s="74">
        <v>22245</v>
      </c>
      <c r="L19" s="60"/>
    </row>
    <row r="20" spans="1:12" s="83" customFormat="1" ht="10.5" customHeight="1">
      <c r="A20" s="103" t="s">
        <v>134</v>
      </c>
      <c r="B20" s="80">
        <f>ROUNDUP(45543.3,0)</f>
        <v>45544</v>
      </c>
      <c r="C20" s="81">
        <f>ROUND(175481.2,0)</f>
        <v>175481</v>
      </c>
      <c r="D20" s="81">
        <f>ROUND(44943,0)</f>
        <v>44943</v>
      </c>
      <c r="E20" s="81">
        <f>ROUNDDOWN(172154.8,0)</f>
        <v>172154</v>
      </c>
      <c r="F20" s="81">
        <f>ROUNDUP(600.3,0)</f>
        <v>601</v>
      </c>
      <c r="G20" s="81">
        <f>ROUNDUP(3326.4,0)</f>
        <v>3327</v>
      </c>
      <c r="H20" s="81">
        <f>ROUND(40644.9,0)</f>
        <v>40645</v>
      </c>
      <c r="I20" s="81">
        <f>ROUND(153235.6,0)</f>
        <v>153236</v>
      </c>
      <c r="J20" s="81">
        <f>ROUNDUP(4898.4,0)</f>
        <v>4899</v>
      </c>
      <c r="K20" s="81">
        <f>ROUNDDOWN(22245.6,0)</f>
        <v>22245</v>
      </c>
      <c r="L20" s="105"/>
    </row>
    <row r="21" spans="1:12" s="66" customFormat="1" ht="10.5" customHeight="1">
      <c r="A21" s="71"/>
      <c r="B21" s="73"/>
      <c r="C21" s="74"/>
      <c r="D21" s="74"/>
      <c r="E21" s="74"/>
      <c r="F21" s="74"/>
      <c r="G21" s="74"/>
      <c r="H21" s="74"/>
      <c r="I21" s="74"/>
      <c r="J21" s="74"/>
      <c r="K21" s="74"/>
      <c r="L21" s="60"/>
    </row>
    <row r="22" spans="1:12" s="66" customFormat="1" ht="10.5" customHeight="1">
      <c r="A22" s="86" t="s">
        <v>17</v>
      </c>
      <c r="B22" s="87">
        <f>ROUNDUP(18697.2,0)</f>
        <v>18698</v>
      </c>
      <c r="C22" s="87">
        <f>ROUND(60681,0)</f>
        <v>60681</v>
      </c>
      <c r="D22" s="87">
        <f>ROUND(18625.3,0)</f>
        <v>18625</v>
      </c>
      <c r="E22" s="87">
        <f>ROUND(60466,0)</f>
        <v>60466</v>
      </c>
      <c r="F22" s="87">
        <f>ROUND(71.9,0)</f>
        <v>72</v>
      </c>
      <c r="G22" s="87">
        <f>ROUND(215,0)</f>
        <v>215</v>
      </c>
      <c r="H22" s="87">
        <f>ROUND(18644.6,0)</f>
        <v>18645</v>
      </c>
      <c r="I22" s="87">
        <f>ROUND(60520.7,0)</f>
        <v>60521</v>
      </c>
      <c r="J22" s="87">
        <f>ROUND(52.6,0)</f>
        <v>53</v>
      </c>
      <c r="K22" s="87">
        <f>ROUND(160.3,0)</f>
        <v>160</v>
      </c>
    </row>
    <row r="23" spans="1:12" s="66" customFormat="1" ht="10.5" customHeight="1">
      <c r="A23" s="86" t="s">
        <v>18</v>
      </c>
      <c r="B23" s="87">
        <f>ROUND(20258.4,0)</f>
        <v>20258</v>
      </c>
      <c r="C23" s="87">
        <f>ROUND(86979.1,0)</f>
        <v>86979</v>
      </c>
      <c r="D23" s="87">
        <f>ROUND(19759.7,0)</f>
        <v>19760</v>
      </c>
      <c r="E23" s="87">
        <f>ROUND(83941.4,0)</f>
        <v>83941</v>
      </c>
      <c r="F23" s="87">
        <f>ROUND(498.7,0)</f>
        <v>499</v>
      </c>
      <c r="G23" s="87">
        <f>ROUND(3037.7,0)</f>
        <v>3038</v>
      </c>
      <c r="H23" s="87">
        <f>ROUND(17165.4,0)</f>
        <v>17165</v>
      </c>
      <c r="I23" s="87">
        <f>ROUND(72455.3,0)</f>
        <v>72455</v>
      </c>
      <c r="J23" s="87">
        <f>ROUND(3093,0)</f>
        <v>3093</v>
      </c>
      <c r="K23" s="87">
        <f>ROUND(14523.8,0)</f>
        <v>14524</v>
      </c>
    </row>
    <row r="24" spans="1:12" s="60" customFormat="1" ht="10.5" customHeight="1">
      <c r="A24" s="89" t="s">
        <v>19</v>
      </c>
      <c r="B24" s="87">
        <f>ROUND(6587.7,0)</f>
        <v>6588</v>
      </c>
      <c r="C24" s="87">
        <f>ROUND(27821.1,0)</f>
        <v>27821</v>
      </c>
      <c r="D24" s="87">
        <f>ROUND(6558,0)</f>
        <v>6558</v>
      </c>
      <c r="E24" s="87">
        <f>ROUND(27747.4,0)</f>
        <v>27747</v>
      </c>
      <c r="F24" s="87">
        <f>ROUND(29.7,0)</f>
        <v>30</v>
      </c>
      <c r="G24" s="87">
        <f>ROUND(73.7,0)</f>
        <v>74</v>
      </c>
      <c r="H24" s="87">
        <f>ROUND(4834.9,0)</f>
        <v>4835</v>
      </c>
      <c r="I24" s="87">
        <f>ROUND(20259.6,0)</f>
        <v>20260</v>
      </c>
      <c r="J24" s="87">
        <f>ROUND(1752.8,0)</f>
        <v>1753</v>
      </c>
      <c r="K24" s="87">
        <f>ROUNDDOWN(7561.5,0)</f>
        <v>7561</v>
      </c>
    </row>
    <row r="25" spans="1:12" s="60" customFormat="1" ht="10.5" customHeight="1">
      <c r="A25" s="90"/>
      <c r="B25" s="91"/>
      <c r="C25" s="91"/>
      <c r="D25" s="91"/>
      <c r="E25" s="91"/>
      <c r="F25" s="62"/>
      <c r="G25" s="62"/>
      <c r="H25" s="91"/>
      <c r="I25" s="91"/>
      <c r="J25" s="62"/>
      <c r="K25" s="91"/>
    </row>
    <row r="26" spans="1:12" s="66" customFormat="1" ht="10.5" customHeight="1">
      <c r="A26" s="66" t="s">
        <v>121</v>
      </c>
    </row>
    <row r="27" spans="1:12" ht="10.5" customHeight="1">
      <c r="A27" s="60" t="s">
        <v>92</v>
      </c>
    </row>
    <row r="28" spans="1:12" ht="10.5" customHeight="1">
      <c r="A28" s="94"/>
    </row>
    <row r="29" spans="1:12" ht="10.5" customHeight="1">
      <c r="B29" s="95"/>
      <c r="C29" s="96"/>
    </row>
    <row r="30" spans="1:12" ht="10.5" customHeight="1">
      <c r="C30" s="97"/>
    </row>
    <row r="31" spans="1:12" ht="10.5" customHeight="1"/>
    <row r="32" spans="1:12" ht="10.5" customHeight="1"/>
    <row r="33" ht="10.5" customHeight="1"/>
    <row r="34" ht="10.5" customHeight="1"/>
    <row r="35" ht="10.5" customHeight="1"/>
    <row r="36" ht="10.5" customHeight="1"/>
    <row r="37" ht="10.5" customHeight="1"/>
    <row r="38" ht="10.5" customHeight="1"/>
    <row r="39" ht="10.5" customHeight="1"/>
  </sheetData>
  <mergeCells count="9">
    <mergeCell ref="B11:B14"/>
    <mergeCell ref="C11:C14"/>
    <mergeCell ref="D11:G11"/>
    <mergeCell ref="H11:K11"/>
    <mergeCell ref="D12:E13"/>
    <mergeCell ref="F12:G13"/>
    <mergeCell ref="H12:K12"/>
    <mergeCell ref="H13:I13"/>
    <mergeCell ref="J13:K13"/>
  </mergeCells>
  <phoneticPr fontId="11"/>
  <pageMargins left="0.6692913385826772" right="0.6692913385826772" top="0.78740157480314965" bottom="0.86614173228346458"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2003-02-28T07:50:33Z</cp:lastPrinted>
  <dcterms:created xsi:type="dcterms:W3CDTF">1999-05-31T06:16:12Z</dcterms:created>
  <dcterms:modified xsi:type="dcterms:W3CDTF">2024-03-26T00:31:10Z</dcterms:modified>
</cp:coreProperties>
</file>